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D671DB3D-485F-493E-B1C1-C3CD0F0DF130}" xr6:coauthVersionLast="47" xr6:coauthVersionMax="47" xr10:uidLastSave="{00000000-0000-0000-0000-000000000000}"/>
  <bookViews>
    <workbookView xWindow="28965" yWindow="465" windowWidth="28155" windowHeight="15480" activeTab="1" xr2:uid="{00000000-000D-0000-FFFF-FFFF00000000}"/>
  </bookViews>
  <sheets>
    <sheet name="TEG" sheetId="7" r:id="rId1"/>
    <sheet name="TEG Info" sheetId="11" r:id="rId2"/>
    <sheet name="invulvelden" sheetId="9" state="hidden" r:id="rId3"/>
  </sheets>
  <definedNames>
    <definedName name="_xlnm.Print_Area" localSheetId="0">TEG!$A$2:$K$74</definedName>
    <definedName name="_xlnm.Print_Area" localSheetId="1">'TEG Info'!$A$1:$C$70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7" l="1"/>
  <c r="G19" i="7"/>
  <c r="F19" i="7"/>
  <c r="E19" i="7"/>
  <c r="D19" i="7"/>
  <c r="G20" i="7" s="1"/>
  <c r="D39" i="7"/>
  <c r="L54" i="7"/>
  <c r="L51" i="7"/>
  <c r="C28" i="7"/>
  <c r="E30" i="7" l="1"/>
  <c r="D28" i="7"/>
  <c r="E28" i="7"/>
  <c r="E29" i="7"/>
  <c r="D29" i="7"/>
  <c r="H28" i="7"/>
  <c r="H29" i="7"/>
  <c r="D30" i="7"/>
  <c r="G29" i="7"/>
  <c r="H30" i="7"/>
  <c r="G28" i="7"/>
  <c r="H27" i="7"/>
  <c r="G27" i="7"/>
  <c r="G30" i="7"/>
  <c r="E74" i="7"/>
  <c r="I13" i="7"/>
  <c r="G14" i="7"/>
  <c r="D32" i="7"/>
  <c r="B38" i="7"/>
  <c r="F38" i="7"/>
  <c r="F37" i="7"/>
  <c r="I11" i="7"/>
  <c r="M54" i="7"/>
  <c r="D12" i="7"/>
  <c r="E70" i="7" l="1"/>
  <c r="E7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Ivo Peeters</author>
  </authors>
  <commentList>
    <comment ref="B51"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49</t>
        </r>
      </text>
    </comment>
    <comment ref="E51" authorId="1" shapeId="0" xr:uid="{00000000-0006-0000-0000-000002000000}">
      <text>
        <r>
          <rPr>
            <sz val="9"/>
            <color rgb="FF000000"/>
            <rFont val="Tahoma"/>
            <family val="2"/>
          </rPr>
          <t>tekst loopt door, nieuwe regel via</t>
        </r>
        <r>
          <rPr>
            <b/>
            <sz val="9"/>
            <color rgb="FF000000"/>
            <rFont val="Tahoma"/>
            <family val="2"/>
          </rPr>
          <t xml:space="preserve"> "Alt+Enter"
</t>
        </r>
        <r>
          <rPr>
            <sz val="9"/>
            <color rgb="FF000000"/>
            <rFont val="Tahoma"/>
            <family val="2"/>
          </rPr>
          <t>Indien niet alles zichtbaar is, dubbelklikken op lijntje onder</t>
        </r>
        <r>
          <rPr>
            <b/>
            <sz val="9"/>
            <color rgb="FF000000"/>
            <rFont val="Tahoma"/>
            <family val="2"/>
          </rPr>
          <t xml:space="preserve">
</t>
        </r>
        <r>
          <rPr>
            <b/>
            <sz val="9"/>
            <color rgb="FF000000"/>
            <rFont val="Tahoma"/>
            <family val="2"/>
          </rPr>
          <t>&lt;--- kolomnr 49</t>
        </r>
        <r>
          <rPr>
            <sz val="9"/>
            <color rgb="FF000000"/>
            <rFont val="Tahoma"/>
            <family val="2"/>
          </rPr>
          <t xml:space="preserve">
</t>
        </r>
      </text>
    </comment>
    <comment ref="D54"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 ref="E54" authorId="0" shapeId="0" xr:uid="{00000000-0006-0000-0000-000004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List>
</comments>
</file>

<file path=xl/sharedStrings.xml><?xml version="1.0" encoding="utf-8"?>
<sst xmlns="http://schemas.openxmlformats.org/spreadsheetml/2006/main" count="274" uniqueCount="227">
  <si>
    <t>TECHNISCHE GEGEVENS VOOR UITZENDING</t>
  </si>
  <si>
    <t>min 5 dagen voor uitzending (of wanneer programma uitzendklaar is) bezorgen, onmiddellijk na aanleveren tape of file</t>
  </si>
  <si>
    <t>Bij gebruik van functie kopiëren / plakken : steeds eerst dubbelklikken in de cel!</t>
  </si>
  <si>
    <t>net:</t>
  </si>
  <si>
    <t xml:space="preserve">Uitzenddatum: </t>
  </si>
  <si>
    <t>Programma:</t>
  </si>
  <si>
    <t xml:space="preserve">Uitzendtitel: </t>
  </si>
  <si>
    <t xml:space="preserve">HD: </t>
  </si>
  <si>
    <t xml:space="preserve">Afleveringstitel: </t>
  </si>
  <si>
    <t xml:space="preserve">Seizoensnr: </t>
  </si>
  <si>
    <t>Rechtstreeks:</t>
  </si>
  <si>
    <t xml:space="preserve">Afleveringsnr: </t>
  </si>
  <si>
    <t>Product Placement:</t>
  </si>
  <si>
    <t>Nee</t>
  </si>
  <si>
    <t xml:space="preserve">Media ID: </t>
  </si>
  <si>
    <t xml:space="preserve">Duur: </t>
  </si>
  <si>
    <t>DRAGER INFORMATIE</t>
  </si>
  <si>
    <t>Wijze van oplevering file:</t>
  </si>
  <si>
    <t>Via web/Faspex</t>
  </si>
  <si>
    <t xml:space="preserve">Aantal audiosporen:      </t>
  </si>
  <si>
    <t>2 sporen</t>
  </si>
  <si>
    <t>Spoor 1-2:</t>
  </si>
  <si>
    <t>Programsound</t>
  </si>
  <si>
    <t xml:space="preserve">Tijdcode begin: </t>
  </si>
  <si>
    <t>10:00:00:00</t>
  </si>
  <si>
    <t xml:space="preserve">Tijdcode einde: </t>
  </si>
  <si>
    <t xml:space="preserve">Beeldverh.: </t>
  </si>
  <si>
    <t>16/9</t>
  </si>
  <si>
    <t xml:space="preserve">Welk beeld: </t>
  </si>
  <si>
    <t xml:space="preserve">Welk geluid: </t>
  </si>
  <si>
    <t>ONDERTITELING</t>
  </si>
  <si>
    <t xml:space="preserve">(gesloten ondertiteling; T888; wordt bepaald door vrt zelf)                                    </t>
  </si>
  <si>
    <t>Open ondertiteling?</t>
  </si>
  <si>
    <t>Kiezen aub</t>
  </si>
  <si>
    <t>VIDEO ON DEMAND (VOD)</t>
  </si>
  <si>
    <t>(info nodig? Mail naar: VOD@vrt.be)</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</si>
  <si>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</si>
  <si>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                                                  Volledige lineaire en niet-lineare rechten:</t>
  </si>
  <si>
    <t xml:space="preserve">     Graduele FreeVOD catch up tot 30 dagen na uitz. laatste aflevering:</t>
  </si>
  <si>
    <t>Geoblocking nodig?</t>
  </si>
  <si>
    <t xml:space="preserve">                   (indien graduele catch up niet mogelijk:) FreeVOD 7 dagen:</t>
  </si>
  <si>
    <t>(=materiaal enkel in België te bekijken)</t>
  </si>
  <si>
    <t xml:space="preserve">                         Transactionele betalende opvragingen mogelijk (TVOD) :</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</si>
  <si>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</si>
  <si>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i/>
        <sz val="10"/>
        <color theme="1"/>
        <rFont val="Calibri"/>
        <family val="2"/>
        <scheme val="minor"/>
      </rPr>
      <t>(op te nemen in depot)
Reden waarom alle rechten niet volledig geklaard zijn</t>
    </r>
  </si>
  <si>
    <t xml:space="preserve">Indien het programma materiaal bevat dat hergebruik of heruitzending beperkt vanuit een ethisch (deontologisch) perspectief, gelieve dit vakje aan te vinken zodat deze restricties kunnen opgenomen worden in het VRT-archief 
</t>
  </si>
  <si>
    <t>Technische Opmerkingen</t>
  </si>
  <si>
    <t>VERANTWOORDELIJKEN</t>
  </si>
  <si>
    <t>Productiehuis:</t>
  </si>
  <si>
    <t>gsm/tel:</t>
  </si>
  <si>
    <t>Producer:</t>
  </si>
  <si>
    <t>Regisseur:</t>
  </si>
  <si>
    <t>Assistant:</t>
  </si>
  <si>
    <t>Vrt verantwoord.</t>
  </si>
  <si>
    <t>Productieorder-nr:</t>
  </si>
  <si>
    <t>Opgemaakt door:</t>
  </si>
  <si>
    <t xml:space="preserve">Datum opmaak: </t>
  </si>
  <si>
    <t>Document opslaan onder naam:</t>
  </si>
  <si>
    <t>Depotreferentie</t>
  </si>
  <si>
    <t>Document versturen naar:</t>
  </si>
  <si>
    <t>INFORMATIE VOOR CORRECT INVULLEN TEG - TECHNISCHE GEGEVENS -</t>
  </si>
  <si>
    <t>Belang van het TEG-formulier:</t>
  </si>
  <si>
    <t>Zodra de planning de TEG-formulieren heeft ontvangen, en het materiaal in Het Depot geraakt is, zijn de juiste duurtijden gekend, en dan de planning gefinaliseerd worden. Ook moet er nog een kwaliteitscontrole uitgevoerd worden, en moet teletekst-ondertiteling en vertaling voldoende tijd krijgen.</t>
  </si>
  <si>
    <r>
      <t xml:space="preserve">Daarom is het van vitaal belang om je uitzending goed op tijd binnen te brengen </t>
    </r>
    <r>
      <rPr>
        <b/>
        <sz val="12"/>
        <color theme="1"/>
        <rFont val="Calibri"/>
        <family val="2"/>
        <scheme val="minor"/>
      </rPr>
      <t>(ideaal = 14 dagen voor uitzending)</t>
    </r>
    <r>
      <rPr>
        <sz val="12"/>
        <color theme="1"/>
        <rFont val="Calibri"/>
        <family val="2"/>
        <scheme val="minor"/>
      </rPr>
      <t xml:space="preserve">. Zo kunnen planning, ondertiteling en CIP tijdig en kwaliteitsvol inladen en afwerken </t>
    </r>
  </si>
  <si>
    <t>deadline:</t>
  </si>
  <si>
    <r>
      <t xml:space="preserve">Moet </t>
    </r>
    <r>
      <rPr>
        <b/>
        <u/>
        <sz val="12"/>
        <color theme="1"/>
        <rFont val="Calibri"/>
        <family val="2"/>
        <scheme val="minor"/>
      </rPr>
      <t xml:space="preserve">LIEFST 2 weken en TEN LAATSTE 5 dagen </t>
    </r>
    <r>
      <rPr>
        <sz val="12"/>
        <color theme="1"/>
        <rFont val="Calibri"/>
        <family val="2"/>
        <scheme val="minor"/>
      </rPr>
      <t>voor uitzending rondgemaild worden, onmiddellijk NADAT de aflevering op VRT werd binnengebracht.
OPGELET: Het later binnenbrengen van de uitzendband of file en de TEG-gegevens kan alleen mits uitdrukkelijke toestemming van het net!</t>
    </r>
  </si>
  <si>
    <t>De TEG-gegevens dienen om het programma tijdig en juist op antenne te krijgen, om de bestanden in het archief terug te vinden en om het archief te organiseren. 
Daarom is het belangrijk dat dit formulier correct is ingevuld met zoveel mogelijk informatie. Als het een reeks betreft moet het telkens op dezelfde manier wordt ingevuld, met dezelfde afkortingen enz.</t>
  </si>
  <si>
    <t>tip:</t>
  </si>
  <si>
    <t>Gelieve steeds van een blanco formulier te vertrekken om fouten te vermijden.</t>
  </si>
  <si>
    <t>Informatie programma</t>
  </si>
  <si>
    <t>Net:</t>
  </si>
  <si>
    <t>Uitzenddatum:</t>
  </si>
  <si>
    <r>
      <t xml:space="preserve">datum eerste uitzending =&gt; </t>
    </r>
    <r>
      <rPr>
        <sz val="12"/>
        <color rgb="FF0070C0"/>
        <rFont val="Calibri"/>
        <family val="2"/>
        <scheme val="minor"/>
      </rPr>
      <t>dd/mm/jjjj</t>
    </r>
  </si>
  <si>
    <t>Uitzendtitel:</t>
  </si>
  <si>
    <r>
      <t xml:space="preserve">naam programma (bv </t>
    </r>
    <r>
      <rPr>
        <i/>
        <sz val="12"/>
        <color theme="1"/>
        <rFont val="Calibri"/>
        <family val="2"/>
        <scheme val="minor"/>
      </rPr>
      <t>Dagelijkse Kost</t>
    </r>
    <r>
      <rPr>
        <sz val="12"/>
        <color theme="1"/>
        <rFont val="Calibri"/>
        <family val="2"/>
        <scheme val="minor"/>
      </rPr>
      <t>)</t>
    </r>
  </si>
  <si>
    <t>Afleveringstitel:</t>
  </si>
  <si>
    <r>
      <t xml:space="preserve">(bv </t>
    </r>
    <r>
      <rPr>
        <i/>
        <sz val="12"/>
        <color theme="1"/>
        <rFont val="Calibri"/>
        <family val="2"/>
        <scheme val="minor"/>
      </rPr>
      <t>Soep van venkel</t>
    </r>
    <r>
      <rPr>
        <sz val="12"/>
        <color theme="1"/>
        <rFont val="Calibri"/>
        <family val="2"/>
        <scheme val="minor"/>
      </rPr>
      <t>)</t>
    </r>
  </si>
  <si>
    <t>HD:</t>
  </si>
  <si>
    <t>JA of NEEN aanklikken</t>
  </si>
  <si>
    <t>Vanuit:</t>
  </si>
  <si>
    <t>indien rechtstreeks:  van waaruit wordt doorgestraald</t>
  </si>
  <si>
    <t>Duur:</t>
  </si>
  <si>
    <t>de EXACTE  duur "uu:mm:ss"</t>
  </si>
  <si>
    <t>Productplacement:</t>
  </si>
  <si>
    <r>
      <t>JA of NEEN aanklikken voor commerciële communicatie in het programma -</t>
    </r>
    <r>
      <rPr>
        <b/>
        <sz val="12"/>
        <color theme="1"/>
        <rFont val="Calibri"/>
        <family val="2"/>
        <scheme val="minor"/>
      </rPr>
      <t>voor Ketnet nooit commerciële communicatie (of product placement)</t>
    </r>
  </si>
  <si>
    <t>Seizoensnr.:</t>
  </si>
  <si>
    <t>bv 5</t>
  </si>
  <si>
    <t>Afleveringnr.:</t>
  </si>
  <si>
    <t>bv 35</t>
  </si>
  <si>
    <t>Media ID:</t>
  </si>
  <si>
    <t>ter controle; de Media ID is te vinden in Whats'on,  in programmagids (of te vragen bij media, epro@een.be / epro@canvas.be / epor@ketnet.be)</t>
  </si>
  <si>
    <t>Kijkadvies:</t>
  </si>
  <si>
    <t xml:space="preserve">12+ of 16+ aanklikken (bij programma’s niet geschikt voor jonge kijkers, ook de bijkomende informatie aangeven rond categorieën!) </t>
  </si>
  <si>
    <t>Drager Informatie</t>
  </si>
  <si>
    <t>Wijze van opleveren file:</t>
  </si>
  <si>
    <t>Oplevering via harde schijf of via Faspex (via het web)</t>
  </si>
  <si>
    <t>Audio:</t>
  </si>
  <si>
    <t>Klanksporen 1 tem 6 zijn gereserveerd voor de betreffende types. 7 tem 16 zijn vrij voor eventuele andere klanksporen</t>
  </si>
  <si>
    <t>BEGIN TC en EIND TC</t>
  </si>
  <si>
    <t xml:space="preserve">tijdcode begin is standaard 10:00:00:00 (uu:mm:ss:ff) </t>
  </si>
  <si>
    <t>beeld begin</t>
  </si>
  <si>
    <t>beschrijving van het eerste beeld  (bv. tekst begingeneriek)</t>
  </si>
  <si>
    <t>beeld eind</t>
  </si>
  <si>
    <t>geluid begin</t>
  </si>
  <si>
    <t xml:space="preserve">bv. muziek begingeneriek                                   </t>
  </si>
  <si>
    <t>geluid audio</t>
  </si>
  <si>
    <t>beschrijving geluid laatste beelden</t>
  </si>
  <si>
    <t>Ondertiteling</t>
  </si>
  <si>
    <t>Voor vertaling moet reeds op voorhand persoonlijk contact opgenomen zijn met ondertiteling@vrt.be voor de nodige afspraken</t>
  </si>
  <si>
    <t>Open ondertiteling:</t>
  </si>
  <si>
    <t>JA of NEEN aanklikken; indien Ja (voor gewone ondertiteling), dan verschijnen invulvakjes voor de te vertalen talen en het aantal minuten.</t>
  </si>
  <si>
    <t>vanuit welke talen?</t>
  </si>
  <si>
    <t xml:space="preserve">Bij rechtstreekse programma’s, ook aangeven of er rechtstr. ondertiteling (ROT) nodig is.  </t>
  </si>
  <si>
    <t>hoeveel minuten?</t>
  </si>
  <si>
    <t>Ondertiteling koppelt automatisch de vertaling, een referentienummer moet niet meer doorgegeven worden.</t>
  </si>
  <si>
    <t>VOD rechten informatie</t>
  </si>
  <si>
    <t>alle programma's dienen in principe beschikbaar te zijn voor VOD  (info nodig? Mail naar: VOD@vrt.be)</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</si>
  <si>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</si>
  <si>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</si>
  <si>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</si>
  <si>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</si>
  <si>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</si>
  <si>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bvb Net Gemist, of via vergelijkbare systemen bij andere partners. (Telenet Play, Netflix, ….)</t>
  </si>
  <si>
    <t>DEPOT-info</t>
  </si>
  <si>
    <t>extra info die in depot moet meegenomen worden</t>
  </si>
  <si>
    <t>Rechtenbeperkingen</t>
  </si>
  <si>
    <t>beperkingen vermelden indien rechten beperking</t>
  </si>
  <si>
    <t>Gevoelige info</t>
  </si>
  <si>
    <t>aanvinken wanneer het programma gevoelige info bevat dat extra aandacht vraagt bij hergebruik</t>
  </si>
  <si>
    <t>Technische opmerkingen</t>
  </si>
  <si>
    <t>Vermelden wanneer er iets speciaals met de band of de uitzending is. Bv. wanneer de eindregie een crawl in beeld moet laten lopen bij uitzending OF wanneer er iets speciaals dient te gebeuren bij het ingesten…..</t>
  </si>
  <si>
    <t>Indien nodig/nuttig kan je hier ook informatie voor de kijker vermelden.</t>
  </si>
  <si>
    <t xml:space="preserve">Hier kan bij filebased vermelden welke drager (Harde Schijf, USB-stick, FTP, Aspera) </t>
  </si>
  <si>
    <t>Verantwoordelijken</t>
  </si>
  <si>
    <r>
      <rPr>
        <b/>
        <sz val="12"/>
        <color theme="1"/>
        <rFont val="Calibri"/>
        <family val="2"/>
        <scheme val="minor"/>
      </rPr>
      <t>Productiehuis – producer – regisseur – assistent</t>
    </r>
    <r>
      <rPr>
        <sz val="12"/>
        <color theme="1"/>
        <rFont val="Calibri"/>
        <family val="2"/>
        <scheme val="minor"/>
      </rPr>
      <t>: Zoveel mogelijk info (= namen, adres productiehuis en gsm- of telefoonnummers) opgeven!</t>
    </r>
  </si>
  <si>
    <t>Vrt verantwoordelijke:</t>
  </si>
  <si>
    <t>is aanbodsverantwoordelijke VRT bij externe producties</t>
  </si>
  <si>
    <t>Productieordernr:</t>
  </si>
  <si>
    <t xml:space="preserve"> is het programmanummer toegekend na contractopmaak (vragen bij de EPRO-cel)</t>
  </si>
  <si>
    <t>Opslaan TEG en doorsturen file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</si>
  <si>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</si>
  <si>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</si>
  <si>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</si>
  <si>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r>
      <t xml:space="preserve">De naam die dit TEG-wordbestand moet meekrijgen: </t>
    </r>
    <r>
      <rPr>
        <b/>
        <sz val="12"/>
        <color theme="1"/>
        <rFont val="Calibri"/>
        <family val="2"/>
        <scheme val="minor"/>
      </rPr>
      <t>TEG_</t>
    </r>
    <r>
      <rPr>
        <b/>
        <i/>
        <sz val="12"/>
        <color theme="1"/>
        <rFont val="Calibri"/>
        <family val="2"/>
        <scheme val="minor"/>
      </rPr>
      <t>uitzendtitel</t>
    </r>
    <r>
      <rPr>
        <b/>
        <sz val="12"/>
        <color theme="1"/>
        <rFont val="Calibri"/>
        <family val="2"/>
        <scheme val="minor"/>
      </rPr>
      <t>_</t>
    </r>
    <r>
      <rPr>
        <b/>
        <i/>
        <sz val="12"/>
        <color theme="1"/>
        <rFont val="Calibri"/>
        <family val="2"/>
        <scheme val="minor"/>
      </rPr>
      <t>R00xx</t>
    </r>
    <r>
      <rPr>
        <b/>
        <sz val="12"/>
        <color theme="1"/>
        <rFont val="Calibri"/>
        <family val="2"/>
        <scheme val="minor"/>
      </rPr>
      <t>_</t>
    </r>
    <r>
      <rPr>
        <b/>
        <i/>
        <sz val="12"/>
        <color theme="1"/>
        <rFont val="Calibri"/>
        <family val="2"/>
        <scheme val="minor"/>
      </rPr>
      <t>A00xx_Afleveringstitel</t>
    </r>
    <r>
      <rPr>
        <sz val="12"/>
        <color theme="1"/>
        <rFont val="Calibri"/>
        <family val="2"/>
        <scheme val="minor"/>
      </rPr>
      <t xml:space="preserve">  (afl.titel enkel indien ingevuld) - bvb: TEG_Eigen Kweek_S0003_A0002_Opgepakt</t>
    </r>
  </si>
  <si>
    <r>
      <rPr>
        <sz val="12"/>
        <color theme="1"/>
        <rFont val="Calibri"/>
        <family val="2"/>
        <scheme val="minor"/>
      </rPr>
      <t xml:space="preserve">De naam die het corresponderende videobetande moet meekrijgen: </t>
    </r>
    <r>
      <rPr>
        <b/>
        <sz val="12"/>
        <color theme="1"/>
        <rFont val="Calibri"/>
        <family val="2"/>
        <scheme val="minor"/>
      </rPr>
      <t xml:space="preserve">Uitzendtitel_R00xx_A00xx_WPxxxxxxxxxx_Afleveringstitel </t>
    </r>
    <r>
      <rPr>
        <sz val="12"/>
        <color theme="1"/>
        <rFont val="Calibri"/>
        <family val="2"/>
        <scheme val="minor"/>
      </rPr>
      <t>(afl.titel enkel indien ingevuld) - bvb: Eigen Kweek_S0003_A0002_WP00035248_Opgepakt</t>
    </r>
  </si>
  <si>
    <t>Verzenden naar:</t>
  </si>
  <si>
    <t>verschijnt automatisch bij keuze van het net</t>
  </si>
  <si>
    <t>voor canvas</t>
  </si>
  <si>
    <t>voor ketnet</t>
  </si>
  <si>
    <t>Ja/Nee</t>
  </si>
  <si>
    <t>Videoformaat</t>
  </si>
  <si>
    <t>Geluid</t>
  </si>
  <si>
    <t>Beeldverhouding</t>
  </si>
  <si>
    <t>Productiehuis</t>
  </si>
  <si>
    <t>Afl/Reeks</t>
  </si>
  <si>
    <t>Vertaling</t>
  </si>
  <si>
    <t>Aanl. Vorm</t>
  </si>
  <si>
    <t>Mailinglist</t>
  </si>
  <si>
    <t>beeldverh</t>
  </si>
  <si>
    <t>Aanlevervorm</t>
  </si>
  <si>
    <t>Tape/file</t>
  </si>
  <si>
    <t>File</t>
  </si>
  <si>
    <t>Tape</t>
  </si>
  <si>
    <t>Hard/Web</t>
  </si>
  <si>
    <t>Aantal sporen</t>
  </si>
  <si>
    <t>Ja</t>
  </si>
  <si>
    <t>D10  4.2.2</t>
  </si>
  <si>
    <t>Stereo</t>
  </si>
  <si>
    <t>SD  16/9</t>
  </si>
  <si>
    <t>Intern</t>
  </si>
  <si>
    <t>AVC-I 100 1080i50</t>
  </si>
  <si>
    <t>Hdcam (1080i)</t>
  </si>
  <si>
    <t>Via hard disk</t>
  </si>
  <si>
    <t>Kies aantal</t>
  </si>
  <si>
    <t>DV_25  4.2.0</t>
  </si>
  <si>
    <t>Mono</t>
  </si>
  <si>
    <t>SD  4/3</t>
  </si>
  <si>
    <t>Extern</t>
  </si>
  <si>
    <t>Reeksniveau</t>
  </si>
  <si>
    <t>Digi beta</t>
  </si>
  <si>
    <t>Seks</t>
  </si>
  <si>
    <t>4/3</t>
  </si>
  <si>
    <t>DV25 (4:2:0)</t>
  </si>
  <si>
    <t>DVCproHD (1080i)</t>
  </si>
  <si>
    <t>Ketnet</t>
  </si>
  <si>
    <t>HD 1080i</t>
  </si>
  <si>
    <t>Surround</t>
  </si>
  <si>
    <t>HD  16/9</t>
  </si>
  <si>
    <t>Afl.niveau</t>
  </si>
  <si>
    <t>Hdcam</t>
  </si>
  <si>
    <t>Angst</t>
  </si>
  <si>
    <t>D10 (4:2:2)</t>
  </si>
  <si>
    <t>Digi Beta</t>
  </si>
  <si>
    <t>4 sporen</t>
  </si>
  <si>
    <t>DVCproHD</t>
  </si>
  <si>
    <t>Geweld</t>
  </si>
  <si>
    <t>6 sporen</t>
  </si>
  <si>
    <t>Harde schijf</t>
  </si>
  <si>
    <t>8 sporen</t>
  </si>
  <si>
    <t>Filebased</t>
  </si>
  <si>
    <t>10 sporen</t>
  </si>
  <si>
    <t>12 sporen</t>
  </si>
  <si>
    <t>14 sporen</t>
  </si>
  <si>
    <t>16 sporen</t>
  </si>
  <si>
    <t>VRT 1</t>
  </si>
  <si>
    <t>VRT MAX</t>
  </si>
  <si>
    <t>KT-planning@vrt1.be; regie@vrt1.be; epro@vrt1.be; vrtmax@vrt.be; ondertiteling@vrt.be</t>
  </si>
  <si>
    <t>KT-planning@ketnet.be; regie@ketnet.be; epro@ketnet.be; vrtmax@vrt.be; ondertiteling@vrt.be</t>
  </si>
  <si>
    <t>KT-planning@vrt1.be;  epro@vrtmax.be; vrtmax@vrt.be; ondertiteling@vrt.be</t>
  </si>
  <si>
    <r>
      <t xml:space="preserve">beschrijving van het laatste beeld (bv. zonsondergang + generiek, fade to black + </t>
    </r>
    <r>
      <rPr>
        <sz val="12"/>
        <color theme="1"/>
        <rFont val="Calibri"/>
        <family val="2"/>
      </rPr>
      <t>© vrt</t>
    </r>
    <r>
      <rPr>
        <sz val="12"/>
        <color theme="1"/>
        <rFont val="Calibri"/>
        <family val="2"/>
        <scheme val="minor"/>
      </rPr>
      <t>)</t>
    </r>
  </si>
  <si>
    <t>voor vrt1</t>
  </si>
  <si>
    <t>KT-planning@vrt1.be; epro@vrtmax.be; vrtmax@vrt.be; ondertiteling@vrt.be</t>
  </si>
  <si>
    <t>voor VRTMAX</t>
  </si>
  <si>
    <t>VRT CANVAS</t>
  </si>
  <si>
    <t>KT-planning@vrtcanvas.be; regie@vrtcanvas.be; epro@vrtcanvas.be; vrtmax@vrt.be; ondertiteling@vrt.be</t>
  </si>
  <si>
    <t xml:space="preserve">VRT1, VRT CANVAS, VRT MAX of ketnet aanklikken  </t>
  </si>
  <si>
    <t>Verslavende middelen</t>
  </si>
  <si>
    <t>Grof taalgebruik</t>
  </si>
  <si>
    <t>Negatieve beeldvorming</t>
  </si>
  <si>
    <t>AL</t>
  </si>
  <si>
    <t>kies</t>
  </si>
  <si>
    <t>kijkadvies</t>
  </si>
  <si>
    <t>Verslavende midd.</t>
  </si>
  <si>
    <t>Grof Taalgebruik</t>
  </si>
  <si>
    <t>Negat. Beeldv.</t>
  </si>
  <si>
    <t xml:space="preserve">algemeen kijkadvies:   </t>
  </si>
  <si>
    <t xml:space="preserve">te classificeren: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</si>
</sst>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2" x14ac:knownFonts="1">
    <font>
      <sz val="11"/>
      <color theme="1"/>
      <name val="Calibri"/>
      <family val="2"/>
      <scheme val="minor"/>
    </font>
    <font>
      <sz val="12"/>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i/>
      <sz val="10"/>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10"/>
      <color rgb="FFFF0000"/>
      <name val="Calibri"/>
      <family val="2"/>
      <scheme val="minor"/>
    </font>
    <font>
      <i/>
      <sz val="8"/>
      <color rgb="FFFF0000"/>
      <name val="Arial"/>
      <family val="2"/>
    </font>
    <font>
      <sz val="11"/>
      <color rgb="FFFF0000"/>
      <name val="Calibri"/>
      <family val="2"/>
      <scheme val="minor"/>
    </font>
    <font>
      <sz val="9"/>
      <color rgb="FFFF0000"/>
      <name val="Calibri"/>
      <family val="2"/>
      <scheme val="minor"/>
    </font>
    <font>
      <sz val="9"/>
      <color theme="1"/>
      <name val="Calibri"/>
      <family val="2"/>
      <scheme val="minor"/>
    </font>
    <font>
      <b/>
      <sz val="10"/>
      <color theme="1"/>
      <name val="Calibri"/>
      <family val="2"/>
      <scheme val="minor"/>
    </font>
    <font>
      <u/>
      <sz val="10"/>
      <color theme="1"/>
      <name val="Calibri"/>
      <family val="2"/>
      <scheme val="minor"/>
    </font>
    <font>
      <b/>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rgb="FF0070C0"/>
      <name val="Calibri"/>
      <family val="2"/>
      <scheme val="minor"/>
    </font>
    <font>
      <i/>
      <sz val="12"/>
      <color theme="1"/>
      <name val="Calibri"/>
      <family val="2"/>
      <scheme val="minor"/>
    </font>
    <font>
      <sz val="12"/>
      <color theme="1"/>
      <name val="Calibri"/>
      <family val="2"/>
    </font>
    <font>
      <b/>
      <i/>
      <sz val="12"/>
      <color theme="1"/>
      <name val="Calibri"/>
      <family val="2"/>
      <scheme val="minor"/>
    </font>
    <font>
      <b/>
      <sz val="11"/>
      <color theme="1"/>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0"/>
      </left>
      <right style="medium">
        <color theme="0"/>
      </right>
      <top style="medium">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09">
    <xf numFmtId="0" fontId="0" fillId="0" borderId="0" xfId="0"/>
    <xf numFmtId="0" fontId="0" fillId="0" borderId="1" xfId="0" applyBorder="1"/>
    <xf numFmtId="0" fontId="0" fillId="0" borderId="2" xfId="0" applyBorder="1"/>
    <xf numFmtId="0" fontId="2" fillId="0" borderId="2" xfId="0" applyFont="1" applyBorder="1" applyAlignment="1">
      <alignment horizontal="center"/>
    </xf>
    <xf numFmtId="0" fontId="0" fillId="0" borderId="3" xfId="0" applyBorder="1"/>
    <xf numFmtId="0" fontId="0" fillId="0" borderId="4" xfId="0" applyBorder="1"/>
    <xf numFmtId="0" fontId="3"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4" fillId="0" borderId="4" xfId="0" applyFont="1" applyBorder="1"/>
    <xf numFmtId="0" fontId="0" fillId="0" borderId="9" xfId="0" applyBorder="1"/>
    <xf numFmtId="0" fontId="5" fillId="0" borderId="0" xfId="0" applyFont="1"/>
    <xf numFmtId="0" fontId="4" fillId="0" borderId="9" xfId="0" applyFont="1" applyBorder="1"/>
    <xf numFmtId="0" fontId="0" fillId="2" borderId="0" xfId="0" applyFill="1" applyProtection="1">
      <protection locked="0"/>
    </xf>
    <xf numFmtId="0" fontId="0" fillId="2" borderId="0" xfId="0" applyFill="1"/>
    <xf numFmtId="0" fontId="0" fillId="0" borderId="9" xfId="0" applyBorder="1" applyAlignment="1">
      <alignment horizontal="right"/>
    </xf>
    <xf numFmtId="0" fontId="0" fillId="0" borderId="0" xfId="0" applyAlignment="1">
      <alignment wrapText="1"/>
    </xf>
    <xf numFmtId="0" fontId="6" fillId="0" borderId="0" xfId="0" applyFont="1" applyAlignment="1">
      <alignment horizontal="right"/>
    </xf>
    <xf numFmtId="0" fontId="0" fillId="0" borderId="4" xfId="0" applyBorder="1" applyAlignment="1">
      <alignment horizontal="right"/>
    </xf>
    <xf numFmtId="0" fontId="5" fillId="0" borderId="0" xfId="0" applyFont="1" applyProtection="1">
      <protection locked="0"/>
    </xf>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49" fontId="0" fillId="2" borderId="10" xfId="0" applyNumberFormat="1" applyFill="1" applyBorder="1" applyAlignment="1" applyProtection="1">
      <alignment horizontal="right"/>
      <protection locked="0"/>
    </xf>
    <xf numFmtId="0" fontId="7" fillId="0" borderId="9" xfId="0" applyFont="1" applyBorder="1" applyAlignment="1">
      <alignment vertical="top"/>
    </xf>
    <xf numFmtId="0" fontId="10" fillId="0" borderId="0" xfId="0" applyFont="1"/>
    <xf numFmtId="0" fontId="7" fillId="0" borderId="9" xfId="0" applyFont="1" applyBorder="1" applyAlignment="1">
      <alignment horizontal="center" vertical="top"/>
    </xf>
    <xf numFmtId="0" fontId="0" fillId="0" borderId="0" xfId="0" applyProtection="1">
      <protection locked="0"/>
    </xf>
    <xf numFmtId="0" fontId="13" fillId="0" borderId="0" xfId="0" applyFont="1"/>
    <xf numFmtId="0" fontId="14" fillId="0" borderId="0" xfId="0" applyFont="1" applyAlignment="1">
      <alignment horizontal="center"/>
    </xf>
    <xf numFmtId="0" fontId="0" fillId="0" borderId="0" xfId="0" applyAlignment="1">
      <alignment horizontal="left"/>
    </xf>
    <xf numFmtId="0" fontId="15" fillId="0" borderId="0" xfId="0" applyFont="1"/>
    <xf numFmtId="49" fontId="0" fillId="2" borderId="0" xfId="0" applyNumberFormat="1" applyFill="1" applyProtection="1">
      <protection locked="0"/>
    </xf>
    <xf numFmtId="0" fontId="16" fillId="0" borderId="0" xfId="0" applyFont="1"/>
    <xf numFmtId="49" fontId="0" fillId="0" borderId="0" xfId="0" applyNumberFormat="1" applyProtection="1">
      <protection locked="0"/>
    </xf>
    <xf numFmtId="164" fontId="0" fillId="2" borderId="0" xfId="0" applyNumberFormat="1" applyFill="1" applyAlignment="1" applyProtection="1">
      <alignment horizontal="left"/>
      <protection locked="0"/>
    </xf>
    <xf numFmtId="0" fontId="0" fillId="0" borderId="0" xfId="0" applyAlignment="1" applyProtection="1">
      <alignment horizontal="left"/>
      <protection locked="0"/>
    </xf>
    <xf numFmtId="0" fontId="17" fillId="0" borderId="9" xfId="0" applyFont="1" applyBorder="1"/>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vertical="top"/>
    </xf>
    <xf numFmtId="0" fontId="7" fillId="0" borderId="0" xfId="0" applyFont="1" applyAlignment="1">
      <alignment vertical="top"/>
    </xf>
    <xf numFmtId="0" fontId="0" fillId="0" borderId="0" xfId="0" applyAlignment="1">
      <alignment vertical="top"/>
    </xf>
    <xf numFmtId="0" fontId="11" fillId="4" borderId="0" xfId="0" applyFont="1" applyFill="1" applyAlignment="1" applyProtection="1">
      <alignment horizontal="justify" vertical="top" wrapText="1"/>
      <protection locked="0"/>
    </xf>
    <xf numFmtId="0" fontId="4" fillId="0" borderId="13" xfId="0" applyFont="1" applyBorder="1" applyAlignment="1">
      <alignment vertical="top"/>
    </xf>
    <xf numFmtId="0" fontId="0" fillId="0" borderId="13" xfId="0" applyBorder="1"/>
    <xf numFmtId="0" fontId="11" fillId="0" borderId="0" xfId="0" applyFont="1" applyAlignment="1">
      <alignment horizontal="right"/>
    </xf>
    <xf numFmtId="0" fontId="11" fillId="4" borderId="0" xfId="0" applyFont="1" applyFill="1" applyAlignment="1">
      <alignment wrapText="1"/>
    </xf>
    <xf numFmtId="0" fontId="0" fillId="2" borderId="0" xfId="0" applyFill="1" applyAlignment="1" applyProtection="1">
      <alignment horizontal="left"/>
      <protection locked="0"/>
    </xf>
    <xf numFmtId="0" fontId="23" fillId="3" borderId="13" xfId="0" applyFont="1" applyFill="1" applyBorder="1"/>
    <xf numFmtId="0" fontId="22" fillId="0" borderId="0" xfId="0" applyFont="1"/>
    <xf numFmtId="0" fontId="23" fillId="4" borderId="0" xfId="0" applyFont="1" applyFill="1" applyAlignment="1">
      <alignment vertical="center"/>
    </xf>
    <xf numFmtId="0" fontId="23" fillId="5" borderId="0" xfId="0" applyFont="1" applyFill="1"/>
    <xf numFmtId="0" fontId="23" fillId="4" borderId="0" xfId="0" applyFont="1" applyFill="1" applyAlignment="1">
      <alignment vertical="center" wrapText="1"/>
    </xf>
    <xf numFmtId="0" fontId="23" fillId="4" borderId="0" xfId="0" applyFont="1" applyFill="1" applyAlignment="1">
      <alignment horizontal="left" vertical="center"/>
    </xf>
    <xf numFmtId="0" fontId="23" fillId="4" borderId="0" xfId="0" applyFont="1" applyFill="1" applyAlignment="1">
      <alignment vertical="top"/>
    </xf>
    <xf numFmtId="0" fontId="22" fillId="0" borderId="0" xfId="0" applyFont="1" applyAlignment="1">
      <alignment vertical="center"/>
    </xf>
    <xf numFmtId="0" fontId="23" fillId="5" borderId="0" xfId="0" applyFont="1" applyFill="1" applyAlignment="1">
      <alignment vertical="top"/>
    </xf>
    <xf numFmtId="0" fontId="23" fillId="5" borderId="0" xfId="0" applyFont="1" applyFill="1" applyAlignment="1">
      <alignment vertical="center"/>
    </xf>
    <xf numFmtId="0" fontId="23" fillId="4" borderId="0" xfId="0" applyFont="1" applyFill="1" applyAlignment="1">
      <alignment wrapText="1"/>
    </xf>
    <xf numFmtId="0" fontId="29" fillId="5" borderId="0" xfId="0" applyFont="1" applyFill="1"/>
    <xf numFmtId="0" fontId="0" fillId="5" borderId="0" xfId="0" applyFill="1" applyAlignment="1">
      <alignment vertical="center"/>
    </xf>
    <xf numFmtId="0" fontId="0" fillId="5" borderId="0" xfId="0" applyFill="1" applyAlignment="1">
      <alignment wrapText="1"/>
    </xf>
    <xf numFmtId="0" fontId="0" fillId="4" borderId="0" xfId="0" applyFill="1"/>
    <xf numFmtId="0" fontId="1" fillId="3" borderId="13" xfId="0" applyFont="1" applyFill="1" applyBorder="1"/>
    <xf numFmtId="0" fontId="1" fillId="3" borderId="13" xfId="0" applyFont="1" applyFill="1" applyBorder="1" applyAlignment="1">
      <alignment vertical="center"/>
    </xf>
    <xf numFmtId="0" fontId="1" fillId="4" borderId="0" xfId="0" applyFont="1" applyFill="1"/>
    <xf numFmtId="0" fontId="1" fillId="5" borderId="0" xfId="0" applyFont="1" applyFill="1" applyAlignment="1">
      <alignment vertical="center"/>
    </xf>
    <xf numFmtId="0" fontId="1" fillId="5" borderId="0" xfId="0" applyFont="1" applyFill="1"/>
    <xf numFmtId="0" fontId="1" fillId="4" borderId="0" xfId="0" applyFont="1" applyFill="1" applyAlignment="1">
      <alignment vertical="center"/>
    </xf>
    <xf numFmtId="0" fontId="1" fillId="4" borderId="0" xfId="0" applyFont="1" applyFill="1" applyAlignment="1">
      <alignment vertical="center" wrapText="1"/>
    </xf>
    <xf numFmtId="0" fontId="1" fillId="4" borderId="0" xfId="0" applyFont="1" applyFill="1" applyAlignment="1">
      <alignment wrapText="1"/>
    </xf>
    <xf numFmtId="0" fontId="1" fillId="5" borderId="0" xfId="0" applyFont="1" applyFill="1" applyAlignment="1">
      <alignment wrapText="1"/>
    </xf>
    <xf numFmtId="0" fontId="1" fillId="5" borderId="0" xfId="0" applyFont="1" applyFill="1" applyAlignment="1">
      <alignment vertical="center" wrapText="1"/>
    </xf>
    <xf numFmtId="0" fontId="1" fillId="0" borderId="0" xfId="0" applyFont="1" applyAlignment="1">
      <alignment vertical="center"/>
    </xf>
    <xf numFmtId="0" fontId="1" fillId="0" borderId="0" xfId="0" applyFont="1"/>
    <xf numFmtId="0" fontId="0" fillId="0" borderId="0" xfId="0" applyAlignment="1">
      <alignment horizontal="center"/>
    </xf>
    <xf numFmtId="0" fontId="21" fillId="0" borderId="0" xfId="0" applyFont="1" applyAlignment="1">
      <alignment horizontal="center"/>
    </xf>
    <xf numFmtId="0" fontId="21" fillId="0" borderId="0" xfId="0" applyFont="1"/>
    <xf numFmtId="0" fontId="0" fillId="2" borderId="0" xfId="0" applyFill="1" applyAlignment="1">
      <alignment horizontal="center"/>
    </xf>
    <xf numFmtId="0" fontId="0" fillId="0" borderId="0" xfId="0" quotePrefix="1" applyAlignment="1">
      <alignment horizontal="right"/>
    </xf>
    <xf numFmtId="0" fontId="4" fillId="0" borderId="0" xfId="0" applyFont="1"/>
    <xf numFmtId="0" fontId="4" fillId="2" borderId="0" xfId="0" applyFont="1" applyFill="1" applyProtection="1">
      <protection locked="0"/>
    </xf>
    <xf numFmtId="0" fontId="0" fillId="0" borderId="0" xfId="0" applyProtection="1">
      <protection locked="0"/>
    </xf>
    <xf numFmtId="49" fontId="0" fillId="0" borderId="11" xfId="0" applyNumberFormat="1" applyBorder="1" applyProtection="1">
      <protection locked="0"/>
    </xf>
    <xf numFmtId="0" fontId="0" fillId="0" borderId="11" xfId="0" applyBorder="1" applyProtection="1">
      <protection locked="0"/>
    </xf>
    <xf numFmtId="0" fontId="0" fillId="2" borderId="12" xfId="0" applyFill="1" applyBorder="1" applyProtection="1">
      <protection locked="0"/>
    </xf>
    <xf numFmtId="164" fontId="0" fillId="2" borderId="0" xfId="0" applyNumberFormat="1" applyFill="1" applyAlignment="1" applyProtection="1">
      <alignment horizontal="center"/>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21" fontId="0" fillId="2" borderId="0" xfId="0" applyNumberFormat="1" applyFill="1" applyProtection="1">
      <protection locked="0"/>
    </xf>
    <xf numFmtId="49" fontId="0" fillId="0" borderId="0" xfId="0" applyNumberFormat="1" applyProtection="1">
      <protection locked="0"/>
    </xf>
    <xf numFmtId="49" fontId="0" fillId="2" borderId="0" xfId="0" applyNumberFormat="1" applyFill="1" applyProtection="1">
      <protection locked="0"/>
    </xf>
    <xf numFmtId="0" fontId="0" fillId="2" borderId="9" xfId="0" applyFill="1" applyBorder="1" applyProtection="1">
      <protection locked="0"/>
    </xf>
    <xf numFmtId="0" fontId="0" fillId="0" borderId="9" xfId="0" applyBorder="1" applyProtection="1">
      <protection locked="0"/>
    </xf>
    <xf numFmtId="0" fontId="10" fillId="4" borderId="11" xfId="0" applyFont="1" applyFill="1" applyBorder="1" applyAlignment="1" applyProtection="1">
      <alignment horizontal="right"/>
      <protection locked="0"/>
    </xf>
    <xf numFmtId="0" fontId="20" fillId="0" borderId="13" xfId="0" applyFont="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2" borderId="11" xfId="0" applyFill="1" applyBorder="1"/>
    <xf numFmtId="0" fontId="0" fillId="0" borderId="11" xfId="0" applyBorder="1"/>
    <xf numFmtId="0" fontId="6" fillId="0" borderId="14" xfId="0" applyFont="1" applyBorder="1" applyAlignment="1">
      <alignment horizontal="left" vertical="top" wrapText="1"/>
    </xf>
    <xf numFmtId="0" fontId="12" fillId="0" borderId="0" xfId="0" applyFont="1" applyAlignment="1">
      <alignment horizontal="left" wrapText="1"/>
    </xf>
    <xf numFmtId="0" fontId="18" fillId="0" borderId="0" xfId="0" applyFont="1" applyAlignment="1">
      <alignment horizontal="left" wrapText="1"/>
    </xf>
    <xf numFmtId="0" fontId="21" fillId="2" borderId="14" xfId="0" applyFont="1" applyFill="1" applyBorder="1" applyAlignment="1" applyProtection="1">
      <alignment horizontal="left" vertical="top" wrapText="1"/>
      <protection locked="0"/>
    </xf>
  </cellXfs>
  <cellStyles count="1">
    <cellStyle name="Standaard" xfId="0" builtinId="0"/>
  </cellStyles>
  <dxfs count="1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523875</xdr:colOff>
          <xdr:row>45</xdr:row>
          <xdr:rowOff>47625</xdr:rowOff>
        </xdr:from>
        <xdr:to>
          <xdr:col>5</xdr:col>
          <xdr:colOff>714375</xdr:colOff>
          <xdr:row>47</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47</xdr:row>
          <xdr:rowOff>47625</xdr:rowOff>
        </xdr:from>
        <xdr:to>
          <xdr:col>5</xdr:col>
          <xdr:colOff>714375</xdr:colOff>
          <xdr:row>48</xdr:row>
          <xdr:rowOff>180975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5</xdr:col>
          <xdr:colOff>714375</xdr:colOff>
          <xdr:row>43</xdr:row>
          <xdr:rowOff>9525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28575</xdr:rowOff>
        </xdr:from>
        <xdr:to>
          <xdr:col>7</xdr:col>
          <xdr:colOff>238125</xdr:colOff>
          <xdr:row>45</xdr:row>
          <xdr:rowOff>28575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43</xdr:row>
          <xdr:rowOff>47625</xdr:rowOff>
        </xdr:from>
        <xdr:to>
          <xdr:col>5</xdr:col>
          <xdr:colOff>714375</xdr:colOff>
          <xdr:row>45</xdr:row>
          <xdr:rowOff>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51</xdr:row>
          <xdr:rowOff>0</xdr:rowOff>
        </xdr:from>
        <xdr:to>
          <xdr:col>7</xdr:col>
          <xdr:colOff>714375</xdr:colOff>
          <xdr:row>51</xdr:row>
          <xdr:rowOff>180975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75"/>
  <sheetViews>
    <sheetView showGridLines="0" zoomScaleNormal="100" workbookViewId="0">
      <selection activeCell="C6" sqref="C6:D6"/>
    </sheetView>
  </sheetViews>
  <sheetFormatPr defaultColWidth="8.85546875" defaultRowHeight="15" x14ac:dyDescent="0.25"/>
  <cols>
    <col min="1" max="1" width="1.28515625" customWidth="1"/>
    <col min="2" max="2" width="13" customWidth="1"/>
    <col min="3" max="3" width="10.42578125" customWidth="1"/>
    <col min="4" max="4" width="10" customWidth="1"/>
    <col min="5" max="5" width="14.140625" customWidth="1"/>
    <col min="6" max="6" width="16.140625" customWidth="1"/>
    <col min="7" max="7" width="18.42578125" customWidth="1"/>
    <col min="8" max="8" width="14.85546875" customWidth="1"/>
    <col min="9" max="9" width="14.140625" customWidth="1"/>
    <col min="10" max="10" width="0.7109375" customWidth="1"/>
    <col min="11" max="11" width="1.42578125" customWidth="1"/>
    <col min="12" max="12" width="75.28515625" customWidth="1"/>
    <col min="13" max="13" width="75.42578125" hidden="1" customWidth="1"/>
  </cols>
  <sheetData>
    <row r="1" spans="2:11" ht="5.25" customHeight="1" thickBot="1" x14ac:dyDescent="0.3"/>
    <row r="2" spans="2:11" ht="25.5" customHeight="1" x14ac:dyDescent="0.4">
      <c r="B2" s="1"/>
      <c r="C2" s="2"/>
      <c r="D2" s="2"/>
      <c r="E2" s="2"/>
      <c r="F2" s="3" t="s">
        <v>0</v>
      </c>
      <c r="G2" s="2"/>
      <c r="H2" s="2"/>
      <c r="I2" s="2"/>
      <c r="J2" s="2"/>
      <c r="K2" s="4"/>
    </row>
    <row r="3" spans="2:11" ht="12.75" customHeight="1" x14ac:dyDescent="0.25">
      <c r="B3" s="5"/>
      <c r="F3" s="6" t="s">
        <v>1</v>
      </c>
      <c r="K3" s="7"/>
    </row>
    <row r="4" spans="2:11" ht="11.25" customHeight="1" thickBot="1" x14ac:dyDescent="0.3">
      <c r="B4" s="5"/>
      <c r="G4" s="33" t="s">
        <v>2</v>
      </c>
      <c r="K4" s="7"/>
    </row>
    <row r="5" spans="2:11" ht="4.5" customHeight="1" x14ac:dyDescent="0.25">
      <c r="B5" s="1"/>
      <c r="C5" s="2"/>
      <c r="D5" s="2"/>
      <c r="E5" s="2"/>
      <c r="F5" s="2"/>
      <c r="G5" s="2"/>
      <c r="H5" s="2"/>
      <c r="I5" s="2"/>
      <c r="J5" s="2"/>
      <c r="K5" s="4"/>
    </row>
    <row r="6" spans="2:11" ht="21.75" customHeight="1" x14ac:dyDescent="0.3">
      <c r="B6" s="12" t="s">
        <v>3</v>
      </c>
      <c r="C6" s="86" t="s">
        <v>204</v>
      </c>
      <c r="D6" s="87"/>
      <c r="H6" s="11" t="s">
        <v>4</v>
      </c>
      <c r="I6" s="91"/>
      <c r="J6" s="92"/>
      <c r="K6" s="7"/>
    </row>
    <row r="7" spans="2:11" ht="4.5" customHeight="1" x14ac:dyDescent="0.3">
      <c r="B7" s="12"/>
      <c r="K7" s="7"/>
    </row>
    <row r="8" spans="2:11" ht="15" customHeight="1" x14ac:dyDescent="0.3">
      <c r="B8" s="12" t="s">
        <v>5</v>
      </c>
      <c r="D8" s="11" t="s">
        <v>6</v>
      </c>
      <c r="E8" s="94"/>
      <c r="F8" s="87"/>
      <c r="G8" s="87"/>
      <c r="H8" s="11" t="s">
        <v>7</v>
      </c>
      <c r="I8" s="93"/>
      <c r="J8" s="92"/>
      <c r="K8" s="7"/>
    </row>
    <row r="9" spans="2:11" ht="4.5" customHeight="1" x14ac:dyDescent="0.3">
      <c r="B9" s="12"/>
      <c r="K9" s="7"/>
    </row>
    <row r="10" spans="2:11" ht="15" customHeight="1" x14ac:dyDescent="0.25">
      <c r="B10" s="5"/>
      <c r="D10" s="11" t="s">
        <v>8</v>
      </c>
      <c r="E10" s="94"/>
      <c r="F10" s="87"/>
      <c r="G10" s="87"/>
      <c r="H10" s="11" t="s">
        <v>9</v>
      </c>
      <c r="I10" s="93"/>
      <c r="J10" s="92"/>
      <c r="K10" s="7"/>
    </row>
    <row r="11" spans="2:11" ht="4.5" customHeight="1" x14ac:dyDescent="0.3">
      <c r="B11" s="12"/>
      <c r="I11" s="23" t="str">
        <f>CONCATENATE("000",I10)</f>
        <v>000</v>
      </c>
      <c r="J11" s="23"/>
      <c r="K11" s="7"/>
    </row>
    <row r="12" spans="2:11" x14ac:dyDescent="0.25">
      <c r="B12" s="5" t="s">
        <v>10</v>
      </c>
      <c r="C12" s="16"/>
      <c r="D12" s="20" t="str">
        <f>IF(C12="Ja","Vanuit: ","")</f>
        <v/>
      </c>
      <c r="E12" s="96"/>
      <c r="F12" s="87"/>
      <c r="G12" s="11"/>
      <c r="H12" s="11" t="s">
        <v>11</v>
      </c>
      <c r="I12" s="93"/>
      <c r="J12" s="92"/>
      <c r="K12" s="7"/>
    </row>
    <row r="13" spans="2:11" ht="4.5" customHeight="1" x14ac:dyDescent="0.3">
      <c r="B13" s="12"/>
      <c r="I13" s="23" t="str">
        <f>CONCATENATE("000",I12)</f>
        <v>000</v>
      </c>
      <c r="J13" s="23"/>
      <c r="K13" s="7"/>
    </row>
    <row r="14" spans="2:11" ht="15.75" customHeight="1" x14ac:dyDescent="0.25">
      <c r="B14" s="5" t="s">
        <v>12</v>
      </c>
      <c r="D14" s="16" t="s">
        <v>13</v>
      </c>
      <c r="E14" s="11" t="s">
        <v>14</v>
      </c>
      <c r="F14" s="36"/>
      <c r="G14" s="37" t="str">
        <f>IF(F14="","",IF(LEN(F14)&gt;10," MediaID te lang!",IF(LEN(F14)&lt;10," MediaID te kort!",IF(LEFT(F14,2)="WP","","MediaID start met WP.!"))))</f>
        <v/>
      </c>
      <c r="H14" s="11" t="s">
        <v>15</v>
      </c>
      <c r="I14" s="95"/>
      <c r="J14" s="87"/>
      <c r="K14" s="7"/>
    </row>
    <row r="15" spans="2:11" ht="4.5" customHeight="1" x14ac:dyDescent="0.3">
      <c r="B15" s="12"/>
      <c r="K15" s="7"/>
    </row>
    <row r="16" spans="2:11" ht="16.5" customHeight="1" x14ac:dyDescent="0.3">
      <c r="B16" s="12" t="s">
        <v>221</v>
      </c>
      <c r="C16" s="85"/>
      <c r="D16" s="80" t="s">
        <v>195</v>
      </c>
      <c r="E16" s="80" t="s">
        <v>190</v>
      </c>
      <c r="F16" s="80" t="s">
        <v>180</v>
      </c>
      <c r="G16" s="81" t="s">
        <v>222</v>
      </c>
      <c r="H16" s="80" t="s">
        <v>223</v>
      </c>
      <c r="I16" s="82" t="s">
        <v>224</v>
      </c>
      <c r="J16" s="23"/>
      <c r="K16" s="7"/>
    </row>
    <row r="17" spans="2:11" ht="4.5" customHeight="1" x14ac:dyDescent="0.3">
      <c r="B17" s="12"/>
      <c r="C17" s="85"/>
      <c r="G17" s="23"/>
      <c r="I17" s="82"/>
      <c r="J17" s="23"/>
      <c r="K17" s="7"/>
    </row>
    <row r="18" spans="2:11" ht="16.5" customHeight="1" x14ac:dyDescent="0.3">
      <c r="B18" s="12"/>
      <c r="C18" s="85"/>
      <c r="D18" s="25" t="s">
        <v>220</v>
      </c>
      <c r="E18" s="25" t="s">
        <v>220</v>
      </c>
      <c r="F18" s="25" t="s">
        <v>220</v>
      </c>
      <c r="G18" s="25" t="s">
        <v>220</v>
      </c>
      <c r="H18" s="25" t="s">
        <v>220</v>
      </c>
      <c r="I18" s="25" t="s">
        <v>220</v>
      </c>
      <c r="J18" s="23"/>
      <c r="K18" s="7"/>
    </row>
    <row r="19" spans="2:11" ht="4.5" customHeight="1" x14ac:dyDescent="0.3">
      <c r="B19" s="12"/>
      <c r="C19" s="85"/>
      <c r="D19" s="23">
        <f>IF(D18="kies",0,IF(D18="AL",0,D18))</f>
        <v>0</v>
      </c>
      <c r="E19" s="23">
        <f t="shared" ref="E19:I19" si="0">IF(E18="kies",0,IF(E18="AL",0,E18))</f>
        <v>0</v>
      </c>
      <c r="F19" s="23">
        <f t="shared" si="0"/>
        <v>0</v>
      </c>
      <c r="G19" s="23">
        <f t="shared" si="0"/>
        <v>0</v>
      </c>
      <c r="H19" s="23">
        <v>0</v>
      </c>
      <c r="I19" s="23">
        <f t="shared" si="0"/>
        <v>0</v>
      </c>
      <c r="J19" s="23"/>
      <c r="K19" s="7"/>
    </row>
    <row r="20" spans="2:11" ht="15.75" customHeight="1" x14ac:dyDescent="0.25">
      <c r="B20" s="21"/>
      <c r="C20" s="21" t="s">
        <v>226</v>
      </c>
      <c r="D20" s="25" t="s">
        <v>165</v>
      </c>
      <c r="E20" s="23"/>
      <c r="F20" s="11" t="s">
        <v>225</v>
      </c>
      <c r="G20" s="83" t="str">
        <f>IF(D20="Ja",IF(LARGE(D19:I19,1)&lt;1,"AL",LARGE(D19:I19,1)),"NVT")</f>
        <v>AL</v>
      </c>
      <c r="H20" s="84"/>
      <c r="I20" s="84"/>
      <c r="J20" s="84"/>
      <c r="K20" s="7"/>
    </row>
    <row r="21" spans="2:11" ht="4.5" customHeight="1" thickBot="1" x14ac:dyDescent="0.3">
      <c r="B21" s="8"/>
      <c r="C21" s="9"/>
      <c r="D21" s="9"/>
      <c r="E21" s="9"/>
      <c r="F21" s="9"/>
      <c r="G21" s="9"/>
      <c r="H21" s="9"/>
      <c r="I21" s="9"/>
      <c r="J21" s="9"/>
      <c r="K21" s="10"/>
    </row>
    <row r="22" spans="2:11" ht="4.5" customHeight="1" x14ac:dyDescent="0.25"/>
    <row r="23" spans="2:11" ht="18.75" x14ac:dyDescent="0.3">
      <c r="B23" s="15" t="s">
        <v>16</v>
      </c>
      <c r="C23" s="13"/>
      <c r="D23" s="13"/>
      <c r="E23" s="13"/>
      <c r="F23" s="13"/>
      <c r="G23" s="13"/>
      <c r="H23" s="13"/>
      <c r="I23" s="13"/>
    </row>
    <row r="24" spans="2:11" x14ac:dyDescent="0.25">
      <c r="B24" s="34"/>
      <c r="C24" s="11" t="s">
        <v>17</v>
      </c>
      <c r="D24" s="97" t="s">
        <v>18</v>
      </c>
      <c r="E24" s="96"/>
    </row>
    <row r="25" spans="2:11" ht="4.5" customHeight="1" x14ac:dyDescent="0.25">
      <c r="H25" s="23"/>
    </row>
    <row r="26" spans="2:11" ht="12" customHeight="1" x14ac:dyDescent="0.25">
      <c r="B26" s="34" t="s">
        <v>19</v>
      </c>
      <c r="C26" s="11"/>
      <c r="D26" s="11"/>
      <c r="E26" s="38"/>
      <c r="H26" s="35"/>
    </row>
    <row r="27" spans="2:11" x14ac:dyDescent="0.25">
      <c r="C27" s="52" t="s">
        <v>200</v>
      </c>
      <c r="D27" s="11" t="s">
        <v>21</v>
      </c>
      <c r="E27" s="103" t="s">
        <v>22</v>
      </c>
      <c r="F27" s="104"/>
      <c r="G27" s="11" t="str">
        <f>IF($C$28&gt;9,"Spoor 9-10:","")</f>
        <v>Spoor 9-10:</v>
      </c>
      <c r="H27" s="100" t="str">
        <f>IF($C$28&gt;9,"te kiezen","")</f>
        <v>te kiezen</v>
      </c>
      <c r="I27" s="100"/>
    </row>
    <row r="28" spans="2:11" x14ac:dyDescent="0.25">
      <c r="B28" s="11"/>
      <c r="C28" s="50">
        <f>VLOOKUP(C27,invulvelden!U2:V10,2,FALSE)</f>
        <v>10</v>
      </c>
      <c r="D28" s="11" t="str">
        <f>IF($C$28&gt;3,"Spoor 3-4:","")</f>
        <v>Spoor 3-4:</v>
      </c>
      <c r="E28" s="89" t="str">
        <f>IF($C$28&gt;3,"Audiodescriptie (indien leverbaar)","")</f>
        <v>Audiodescriptie (indien leverbaar)</v>
      </c>
      <c r="F28" s="89"/>
      <c r="G28" s="11" t="str">
        <f>IF($C$28&gt;11,"Spoor 11-12:","")</f>
        <v/>
      </c>
      <c r="H28" s="100" t="str">
        <f>IF($C$28&gt;11,"te kiezen","")</f>
        <v/>
      </c>
      <c r="I28" s="100"/>
    </row>
    <row r="29" spans="2:11" x14ac:dyDescent="0.25">
      <c r="B29" s="11"/>
      <c r="C29" s="11"/>
      <c r="D29" s="11" t="str">
        <f>IF($C$28&gt;5,"Spoor 5-6:","")</f>
        <v>Spoor 5-6:</v>
      </c>
      <c r="E29" s="89" t="str">
        <f>IF($C$28&gt;5,"International sound","")</f>
        <v>International sound</v>
      </c>
      <c r="F29" s="89"/>
      <c r="G29" s="11" t="str">
        <f>IF($C$28&gt;13,"Spoor 13-14:","")</f>
        <v/>
      </c>
      <c r="H29" s="100" t="str">
        <f>IF($C$28&gt;13,"te kiezen","")</f>
        <v/>
      </c>
      <c r="I29" s="100"/>
    </row>
    <row r="30" spans="2:11" x14ac:dyDescent="0.25">
      <c r="B30" s="11"/>
      <c r="C30" s="11"/>
      <c r="D30" s="11" t="str">
        <f>IF($C$28&gt;7,"Spoor 7-8:","")</f>
        <v>Spoor 7-8:</v>
      </c>
      <c r="E30" s="100" t="str">
        <f>IF($C$28&gt;7,"te kiezen","")</f>
        <v>te kiezen</v>
      </c>
      <c r="F30" s="100"/>
      <c r="G30" s="11" t="str">
        <f>IF($C$28&gt;15,"Spoor 15-16:","")</f>
        <v/>
      </c>
      <c r="H30" s="100" t="str">
        <f>IF($C$28&gt;15,"te kiezen","")</f>
        <v/>
      </c>
      <c r="I30" s="100"/>
    </row>
    <row r="31" spans="2:11" ht="4.5" customHeight="1" thickBot="1" x14ac:dyDescent="0.3"/>
    <row r="32" spans="2:11" x14ac:dyDescent="0.25">
      <c r="B32" s="11" t="s">
        <v>23</v>
      </c>
      <c r="C32" s="27" t="s">
        <v>24</v>
      </c>
      <c r="D32" s="32" t="str">
        <f>IF(C32="","",IF(C32="10:00:00:00","","  STD tijdscode = 10:00:00:00!"))</f>
        <v/>
      </c>
      <c r="F32" s="11" t="s">
        <v>25</v>
      </c>
      <c r="G32" s="27"/>
      <c r="H32" s="11" t="s">
        <v>26</v>
      </c>
      <c r="I32" s="25" t="s">
        <v>27</v>
      </c>
    </row>
    <row r="33" spans="2:9" x14ac:dyDescent="0.25">
      <c r="B33" s="11" t="s">
        <v>28</v>
      </c>
      <c r="C33" s="90"/>
      <c r="D33" s="89"/>
      <c r="E33" s="89"/>
      <c r="F33" s="11" t="s">
        <v>28</v>
      </c>
      <c r="G33" s="90"/>
      <c r="H33" s="89"/>
      <c r="I33" s="89"/>
    </row>
    <row r="34" spans="2:9" x14ac:dyDescent="0.25">
      <c r="B34" s="11" t="s">
        <v>29</v>
      </c>
      <c r="C34" s="90"/>
      <c r="D34" s="89"/>
      <c r="E34" s="89"/>
      <c r="F34" s="11" t="s">
        <v>29</v>
      </c>
      <c r="G34" s="90"/>
      <c r="H34" s="89"/>
      <c r="I34" s="89"/>
    </row>
    <row r="35" spans="2:9" ht="9" customHeight="1" x14ac:dyDescent="0.25"/>
    <row r="36" spans="2:9" ht="18.75" x14ac:dyDescent="0.3">
      <c r="B36" s="15" t="s">
        <v>30</v>
      </c>
      <c r="C36" s="13"/>
      <c r="D36" s="28"/>
      <c r="E36" s="30"/>
      <c r="F36" s="30" t="s">
        <v>31</v>
      </c>
      <c r="G36" s="13"/>
      <c r="H36" s="13"/>
      <c r="I36" s="13"/>
    </row>
    <row r="37" spans="2:9" x14ac:dyDescent="0.25">
      <c r="B37" s="26" t="s">
        <v>32</v>
      </c>
      <c r="D37" s="16" t="s">
        <v>33</v>
      </c>
      <c r="F37" s="11" t="str">
        <f>IF(D37="Ja","vanuit welke talen?","")</f>
        <v/>
      </c>
      <c r="G37" s="88"/>
      <c r="H37" s="89"/>
    </row>
    <row r="38" spans="2:9" x14ac:dyDescent="0.25">
      <c r="B38" s="26" t="str">
        <f>IF(C12="Ja","Rechtstr. Ondertiteling?","")</f>
        <v/>
      </c>
      <c r="D38" s="31"/>
      <c r="F38" s="11" t="str">
        <f>IF(D37="Ja","hoeveel minuten?","")</f>
        <v/>
      </c>
      <c r="G38" s="88"/>
      <c r="H38" s="89"/>
    </row>
    <row r="39" spans="2:9" x14ac:dyDescent="0.25">
      <c r="D39" s="29" t="str">
        <f>IF(D37="Ja","Gedetailleerde aanvraag voor ondertiteling versturen naar: ondertiteling@vrt.be","")</f>
        <v/>
      </c>
    </row>
    <row r="40" spans="2:9" ht="4.5" customHeight="1" x14ac:dyDescent="0.25"/>
    <row r="41" spans="2:9" ht="18.75" x14ac:dyDescent="0.3">
      <c r="B41" s="15" t="s">
        <v>34</v>
      </c>
      <c r="C41" s="13"/>
      <c r="D41" s="13"/>
      <c r="E41" s="13"/>
      <c r="F41" s="41"/>
      <c r="G41" s="41" t="s">
        <v>35</v>
      </c>
      <c r="H41" s="13"/>
    </row>
    <row r="42" spans="2:9" ht="66" customHeight="1" x14ac:dyDescent="0.25">
      <c r="B42" s="107" t="s">
        <v>36</v>
      </c>
      <c r="C42" s="107"/>
      <c r="D42" s="107"/>
      <c r="E42" s="107"/>
      <c r="F42" s="107"/>
      <c r="G42" s="107"/>
      <c r="H42" s="107"/>
    </row>
    <row r="43" spans="2:9" s="26" customFormat="1" ht="12.75" x14ac:dyDescent="0.2">
      <c r="B43" s="42" t="s">
        <v>37</v>
      </c>
    </row>
    <row r="44" spans="2:9" s="26" customFormat="1" ht="4.5" customHeight="1" x14ac:dyDescent="0.2">
      <c r="B44" s="43"/>
    </row>
    <row r="45" spans="2:9" s="26" customFormat="1" ht="12.75" x14ac:dyDescent="0.2">
      <c r="B45" s="42" t="s">
        <v>38</v>
      </c>
      <c r="G45" s="26" t="s">
        <v>39</v>
      </c>
      <c r="H45" s="20"/>
    </row>
    <row r="46" spans="2:9" s="26" customFormat="1" ht="4.5" customHeight="1" x14ac:dyDescent="0.2">
      <c r="B46" s="43"/>
    </row>
    <row r="47" spans="2:9" s="26" customFormat="1" ht="12.75" x14ac:dyDescent="0.2">
      <c r="B47" s="42" t="s">
        <v>40</v>
      </c>
      <c r="F47" s="44"/>
      <c r="G47" s="45" t="s">
        <v>41</v>
      </c>
      <c r="H47" s="20"/>
      <c r="I47" s="44"/>
    </row>
    <row r="48" spans="2:9" s="26" customFormat="1" ht="4.5" customHeight="1" x14ac:dyDescent="0.2">
      <c r="B48" s="43"/>
      <c r="F48" s="44"/>
      <c r="I48" s="44"/>
    </row>
    <row r="49" spans="1:13" s="26" customFormat="1" ht="15.6" customHeight="1" x14ac:dyDescent="0.2">
      <c r="B49" s="42" t="s">
        <v>42</v>
      </c>
      <c r="F49" s="44"/>
      <c r="G49" s="44"/>
      <c r="H49" s="44"/>
      <c r="I49" s="44"/>
    </row>
    <row r="50" spans="1:13" ht="47.45" customHeight="1" x14ac:dyDescent="0.25">
      <c r="B50" s="106" t="s">
        <v>43</v>
      </c>
      <c r="C50" s="106"/>
      <c r="D50" s="106"/>
      <c r="E50" s="106"/>
      <c r="F50" s="106"/>
      <c r="G50" s="106"/>
      <c r="H50" s="106"/>
      <c r="I50" s="46"/>
    </row>
    <row r="51" spans="1:13" ht="43.35" customHeight="1" x14ac:dyDescent="0.25">
      <c r="B51" s="105" t="s">
        <v>44</v>
      </c>
      <c r="C51" s="105"/>
      <c r="D51" s="105"/>
      <c r="E51" s="108"/>
      <c r="F51" s="108"/>
      <c r="G51" s="108"/>
      <c r="H51" s="108"/>
      <c r="I51" s="108"/>
      <c r="L51" s="51">
        <f>E51</f>
        <v>0</v>
      </c>
    </row>
    <row r="52" spans="1:13" ht="26.1" customHeight="1" x14ac:dyDescent="0.25">
      <c r="B52" s="101" t="s">
        <v>45</v>
      </c>
      <c r="C52" s="101"/>
      <c r="D52" s="101"/>
      <c r="E52" s="101"/>
      <c r="F52" s="101"/>
      <c r="G52" s="101"/>
      <c r="I52" s="47"/>
      <c r="M52" s="19"/>
    </row>
    <row r="53" spans="1:13" ht="4.5" customHeight="1" x14ac:dyDescent="0.25">
      <c r="A53" s="13"/>
      <c r="B53" s="13"/>
      <c r="C53" s="13"/>
      <c r="D53" s="13"/>
      <c r="E53" s="13"/>
      <c r="F53" s="13"/>
      <c r="G53" s="13"/>
      <c r="H53" s="13"/>
      <c r="I53" s="13"/>
    </row>
    <row r="54" spans="1:13" ht="31.35" customHeight="1" x14ac:dyDescent="0.25">
      <c r="B54" s="48" t="s">
        <v>46</v>
      </c>
      <c r="C54" s="49"/>
      <c r="D54" s="49"/>
      <c r="E54" s="102"/>
      <c r="F54" s="102"/>
      <c r="G54" s="102"/>
      <c r="H54" s="102"/>
      <c r="I54" s="102"/>
      <c r="L54" s="51">
        <f>E54</f>
        <v>0</v>
      </c>
      <c r="M54" s="19">
        <f>E54</f>
        <v>0</v>
      </c>
    </row>
    <row r="55" spans="1:13" ht="18.75" x14ac:dyDescent="0.3">
      <c r="B55" s="15" t="s">
        <v>47</v>
      </c>
      <c r="C55" s="13"/>
      <c r="D55" s="13"/>
      <c r="E55" s="13"/>
      <c r="F55" s="13"/>
      <c r="G55" s="13"/>
      <c r="H55" s="13"/>
      <c r="I55" s="13"/>
    </row>
    <row r="56" spans="1:13" x14ac:dyDescent="0.25">
      <c r="B56" t="s">
        <v>48</v>
      </c>
      <c r="D56" s="94"/>
      <c r="E56" s="87"/>
      <c r="F56" s="11" t="s">
        <v>49</v>
      </c>
      <c r="G56" s="94"/>
      <c r="H56" s="87"/>
    </row>
    <row r="57" spans="1:13" ht="4.5" customHeight="1" x14ac:dyDescent="0.25">
      <c r="F57" s="11"/>
    </row>
    <row r="58" spans="1:13" x14ac:dyDescent="0.25">
      <c r="B58" t="s">
        <v>50</v>
      </c>
      <c r="D58" s="94"/>
      <c r="E58" s="87"/>
      <c r="F58" s="11" t="s">
        <v>49</v>
      </c>
      <c r="G58" s="94"/>
      <c r="H58" s="87"/>
    </row>
    <row r="59" spans="1:13" ht="4.5" customHeight="1" x14ac:dyDescent="0.25">
      <c r="F59" s="11"/>
    </row>
    <row r="60" spans="1:13" x14ac:dyDescent="0.25">
      <c r="B60" t="s">
        <v>51</v>
      </c>
      <c r="D60" s="94"/>
      <c r="E60" s="87"/>
      <c r="F60" s="11" t="s">
        <v>49</v>
      </c>
      <c r="G60" s="94"/>
      <c r="H60" s="87"/>
    </row>
    <row r="61" spans="1:13" ht="4.5" customHeight="1" x14ac:dyDescent="0.25">
      <c r="F61" s="11"/>
    </row>
    <row r="62" spans="1:13" x14ac:dyDescent="0.25">
      <c r="B62" t="s">
        <v>52</v>
      </c>
      <c r="D62" s="94"/>
      <c r="E62" s="87"/>
      <c r="F62" s="11" t="s">
        <v>49</v>
      </c>
      <c r="G62" s="94"/>
      <c r="H62" s="87"/>
    </row>
    <row r="63" spans="1:13" ht="4.5" customHeight="1" x14ac:dyDescent="0.25">
      <c r="F63" s="11"/>
    </row>
    <row r="64" spans="1:13" x14ac:dyDescent="0.25">
      <c r="B64" t="s">
        <v>53</v>
      </c>
      <c r="D64" s="94"/>
      <c r="E64" s="87"/>
      <c r="F64" s="11" t="s">
        <v>49</v>
      </c>
      <c r="G64" s="94"/>
      <c r="H64" s="87"/>
    </row>
    <row r="65" spans="2:9" ht="4.5" customHeight="1" x14ac:dyDescent="0.25">
      <c r="F65" s="11"/>
    </row>
    <row r="66" spans="2:9" x14ac:dyDescent="0.25">
      <c r="B66" t="s">
        <v>54</v>
      </c>
      <c r="D66" s="94"/>
      <c r="E66" s="87"/>
    </row>
    <row r="67" spans="2:9" ht="4.5" customHeight="1" x14ac:dyDescent="0.25"/>
    <row r="68" spans="2:9" ht="4.5" customHeight="1" x14ac:dyDescent="0.25"/>
    <row r="69" spans="2:9" ht="18.75" x14ac:dyDescent="0.3">
      <c r="B69" s="15" t="s">
        <v>55</v>
      </c>
      <c r="C69" s="13"/>
      <c r="D69" s="98"/>
      <c r="E69" s="99"/>
      <c r="F69" s="13"/>
      <c r="G69" s="18" t="s">
        <v>56</v>
      </c>
      <c r="H69" s="39"/>
      <c r="I69" s="40"/>
    </row>
    <row r="70" spans="2:9" x14ac:dyDescent="0.25">
      <c r="B70" t="s">
        <v>57</v>
      </c>
      <c r="E70" s="16" t="str">
        <f>CONCATENATE("TEG_",E8,"_S",RIGHT(I11,4),"_A",RIGHT(I13,4),,IF(E10="","","_"),IF(E10="","",E10))</f>
        <v>TEG__S000_A000</v>
      </c>
      <c r="F70" s="17"/>
      <c r="G70" s="17"/>
    </row>
    <row r="71" spans="2:9" ht="4.5" customHeight="1" x14ac:dyDescent="0.25"/>
    <row r="72" spans="2:9" ht="12.6" customHeight="1" x14ac:dyDescent="0.25">
      <c r="B72" t="s">
        <v>58</v>
      </c>
      <c r="E72" s="16" t="str">
        <f>CONCATENATE(E8,"_S",RIGHT(I11,4),"_A",RIGHT(I13,4),"_",F14,,IF(E10="","","_"),IF(E10="","",E10))</f>
        <v>_S000_A000_</v>
      </c>
      <c r="F72" s="17"/>
      <c r="G72" s="17"/>
    </row>
    <row r="73" spans="2:9" ht="4.5" customHeight="1" x14ac:dyDescent="0.25"/>
    <row r="74" spans="2:9" x14ac:dyDescent="0.25">
      <c r="B74" t="s">
        <v>59</v>
      </c>
      <c r="D74" s="14"/>
      <c r="E74" s="17" t="str">
        <f>CONCATENATE(VLOOKUP(C6,invulvelden!B1:N8,10,FALSE),VLOOKUP(D37,invulvelden!I1:L8,4,FALSE))</f>
        <v>KT-planning@vrt1.be; regie@vrt1.be; epro@vrt1.be; vrtmax@vrt.be; ondertiteling@vrt.be</v>
      </c>
      <c r="F74" s="17"/>
      <c r="G74" s="17"/>
      <c r="H74" s="17"/>
    </row>
    <row r="75" spans="2:9" x14ac:dyDescent="0.25">
      <c r="B75" s="22"/>
    </row>
  </sheetData>
  <sheetProtection algorithmName="SHA-512" hashValue="c91SpB8SPEMk/m/7VPpHibS16viz63q/qKRrx82Mm09TwoPQUCeEI/DYqQZVCrfK/egQSM5vd5Fegq7kikQpSw==" saltValue="wJLDNO8voo7v+yxIVexTLQ==" spinCount="100000" sheet="1" formatRows="0" selectLockedCells="1"/>
  <mergeCells count="42">
    <mergeCell ref="E27:F27"/>
    <mergeCell ref="E28:F28"/>
    <mergeCell ref="E29:F29"/>
    <mergeCell ref="B51:D51"/>
    <mergeCell ref="B50:H50"/>
    <mergeCell ref="H27:I27"/>
    <mergeCell ref="H28:I28"/>
    <mergeCell ref="H29:I29"/>
    <mergeCell ref="B42:H42"/>
    <mergeCell ref="E51:I51"/>
    <mergeCell ref="D69:E69"/>
    <mergeCell ref="D66:E66"/>
    <mergeCell ref="E30:F30"/>
    <mergeCell ref="H30:I30"/>
    <mergeCell ref="D62:E62"/>
    <mergeCell ref="G62:H62"/>
    <mergeCell ref="G64:H64"/>
    <mergeCell ref="D58:E58"/>
    <mergeCell ref="D56:E56"/>
    <mergeCell ref="G56:H56"/>
    <mergeCell ref="G58:H58"/>
    <mergeCell ref="G60:H60"/>
    <mergeCell ref="D64:E64"/>
    <mergeCell ref="B52:G52"/>
    <mergeCell ref="D60:E60"/>
    <mergeCell ref="E54:I54"/>
    <mergeCell ref="C6:D6"/>
    <mergeCell ref="G37:H37"/>
    <mergeCell ref="G38:H38"/>
    <mergeCell ref="C33:E33"/>
    <mergeCell ref="C34:E34"/>
    <mergeCell ref="G33:I33"/>
    <mergeCell ref="G34:I34"/>
    <mergeCell ref="I6:J6"/>
    <mergeCell ref="I8:J8"/>
    <mergeCell ref="I10:J10"/>
    <mergeCell ref="I12:J12"/>
    <mergeCell ref="E8:G8"/>
    <mergeCell ref="E10:G10"/>
    <mergeCell ref="I14:J14"/>
    <mergeCell ref="E12:F12"/>
    <mergeCell ref="D24:E24"/>
  </mergeCells>
  <conditionalFormatting sqref="D38">
    <cfRule type="expression" dxfId="10" priority="12">
      <formula>($C12="Ja")</formula>
    </cfRule>
  </conditionalFormatting>
  <conditionalFormatting sqref="E12">
    <cfRule type="expression" dxfId="9" priority="30">
      <formula>($C12="Ja")</formula>
    </cfRule>
  </conditionalFormatting>
  <conditionalFormatting sqref="E28:F28">
    <cfRule type="expression" dxfId="8" priority="1">
      <formula>($C28&gt;3)</formula>
    </cfRule>
  </conditionalFormatting>
  <conditionalFormatting sqref="E29:F29">
    <cfRule type="expression" dxfId="7" priority="2">
      <formula>($C28&gt;5)</formula>
    </cfRule>
  </conditionalFormatting>
  <conditionalFormatting sqref="E30:F30">
    <cfRule type="expression" dxfId="6" priority="8">
      <formula>($C28&gt;7)</formula>
    </cfRule>
  </conditionalFormatting>
  <conditionalFormatting sqref="G37">
    <cfRule type="expression" dxfId="5" priority="14">
      <formula>($D37="Ja")</formula>
    </cfRule>
  </conditionalFormatting>
  <conditionalFormatting sqref="G38">
    <cfRule type="expression" dxfId="4" priority="13">
      <formula>($D37="Ja")</formula>
    </cfRule>
  </conditionalFormatting>
  <conditionalFormatting sqref="H27:I27">
    <cfRule type="expression" dxfId="3" priority="6">
      <formula>($C28&gt;9)</formula>
    </cfRule>
  </conditionalFormatting>
  <conditionalFormatting sqref="H28:I28">
    <cfRule type="expression" dxfId="2" priority="5">
      <formula>($C28&gt;11)</formula>
    </cfRule>
  </conditionalFormatting>
  <conditionalFormatting sqref="H29:I29">
    <cfRule type="expression" dxfId="1" priority="4">
      <formula>($C28&gt;13)</formula>
    </cfRule>
  </conditionalFormatting>
  <conditionalFormatting sqref="H30:I30">
    <cfRule type="expression" dxfId="0" priority="3">
      <formula>($C28&gt;15)</formula>
    </cfRule>
  </conditionalFormatting>
  <dataValidations xWindow="482" yWindow="402" count="3">
    <dataValidation type="whole" allowBlank="1" showInputMessage="1" showErrorMessage="1" sqref="I10 I12" xr:uid="{00000000-0002-0000-0000-000000000000}">
      <formula1>1</formula1>
      <formula2>9999</formula2>
    </dataValidation>
    <dataValidation type="date" allowBlank="1" showInputMessage="1" showErrorMessage="1" sqref="I6 H69" xr:uid="{00000000-0002-0000-0000-000001000000}">
      <formula1>43101</formula1>
      <formula2>47483</formula2>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5" fitToHeight="0" orientation="portrait" r:id="rId1"/>
  <headerFooter>
    <oddFooter>&amp;R&amp;9&amp;K00-029TEG-formulier versie 2017-06-01</oddFooter>
  </headerFooter>
  <ignoredErrors>
    <ignoredError sqref="E30 H27: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4" r:id="rId4" name="Check Box 74">
              <controlPr defaultSize="0" autoFill="0" autoLine="0" autoPict="0">
                <anchor moveWithCells="1">
                  <from>
                    <xdr:col>5</xdr:col>
                    <xdr:colOff>523875</xdr:colOff>
                    <xdr:row>45</xdr:row>
                    <xdr:rowOff>47625</xdr:rowOff>
                  </from>
                  <to>
                    <xdr:col>5</xdr:col>
                    <xdr:colOff>714375</xdr:colOff>
                    <xdr:row>47</xdr:row>
                    <xdr:rowOff>0</xdr:rowOff>
                  </to>
                </anchor>
              </controlPr>
            </control>
          </mc:Choice>
        </mc:AlternateContent>
        <mc:AlternateContent xmlns:mc="http://schemas.openxmlformats.org/markup-compatibility/2006">
          <mc:Choice Requires="x14">
            <control shapeId="10315" r:id="rId5" name="Check Box 75">
              <controlPr defaultSize="0" autoFill="0" autoLine="0" autoPict="0">
                <anchor moveWithCells="1">
                  <from>
                    <xdr:col>5</xdr:col>
                    <xdr:colOff>523875</xdr:colOff>
                    <xdr:row>47</xdr:row>
                    <xdr:rowOff>47625</xdr:rowOff>
                  </from>
                  <to>
                    <xdr:col>5</xdr:col>
                    <xdr:colOff>714375</xdr:colOff>
                    <xdr:row>48</xdr:row>
                    <xdr:rowOff>180975</xdr:rowOff>
                  </to>
                </anchor>
              </controlPr>
            </control>
          </mc:Choice>
        </mc:AlternateContent>
        <mc:AlternateContent xmlns:mc="http://schemas.openxmlformats.org/markup-compatibility/2006">
          <mc:Choice Requires="x14">
            <control shapeId="10316" r:id="rId6" name="Check Box 76">
              <controlPr defaultSize="0" autoFill="0" autoLine="0" autoPict="0">
                <anchor moveWithCells="1">
                  <from>
                    <xdr:col>5</xdr:col>
                    <xdr:colOff>523875</xdr:colOff>
                    <xdr:row>42</xdr:row>
                    <xdr:rowOff>0</xdr:rowOff>
                  </from>
                  <to>
                    <xdr:col>5</xdr:col>
                    <xdr:colOff>714375</xdr:colOff>
                    <xdr:row>43</xdr:row>
                    <xdr:rowOff>9525</xdr:rowOff>
                  </to>
                </anchor>
              </controlPr>
            </control>
          </mc:Choice>
        </mc:AlternateContent>
        <mc:AlternateContent xmlns:mc="http://schemas.openxmlformats.org/markup-compatibility/2006">
          <mc:Choice Requires="x14">
            <control shapeId="10317" r:id="rId7" name="Check Box 77">
              <controlPr defaultSize="0" autoFill="0" autoLine="0" autoPict="0">
                <anchor moveWithCells="1">
                  <from>
                    <xdr:col>7</xdr:col>
                    <xdr:colOff>47625</xdr:colOff>
                    <xdr:row>44</xdr:row>
                    <xdr:rowOff>28575</xdr:rowOff>
                  </from>
                  <to>
                    <xdr:col>7</xdr:col>
                    <xdr:colOff>238125</xdr:colOff>
                    <xdr:row>45</xdr:row>
                    <xdr:rowOff>28575</xdr:rowOff>
                  </to>
                </anchor>
              </controlPr>
            </control>
          </mc:Choice>
        </mc:AlternateContent>
        <mc:AlternateContent xmlns:mc="http://schemas.openxmlformats.org/markup-compatibility/2006">
          <mc:Choice Requires="x14">
            <control shapeId="10318" r:id="rId8" name="Check Box 78">
              <controlPr defaultSize="0" autoFill="0" autoLine="0" autoPict="0">
                <anchor moveWithCells="1">
                  <from>
                    <xdr:col>5</xdr:col>
                    <xdr:colOff>523875</xdr:colOff>
                    <xdr:row>43</xdr:row>
                    <xdr:rowOff>47625</xdr:rowOff>
                  </from>
                  <to>
                    <xdr:col>5</xdr:col>
                    <xdr:colOff>714375</xdr:colOff>
                    <xdr:row>45</xdr:row>
                    <xdr:rowOff>0</xdr:rowOff>
                  </to>
                </anchor>
              </controlPr>
            </control>
          </mc:Choice>
        </mc:AlternateContent>
        <mc:AlternateContent xmlns:mc="http://schemas.openxmlformats.org/markup-compatibility/2006">
          <mc:Choice Requires="x14">
            <control shapeId="10322" r:id="rId9" name="Check Box 82">
              <controlPr defaultSize="0" autoFill="0" autoLine="0" autoPict="0">
                <anchor moveWithCells="1">
                  <from>
                    <xdr:col>7</xdr:col>
                    <xdr:colOff>523875</xdr:colOff>
                    <xdr:row>51</xdr:row>
                    <xdr:rowOff>0</xdr:rowOff>
                  </from>
                  <to>
                    <xdr:col>7</xdr:col>
                    <xdr:colOff>714375</xdr:colOff>
                    <xdr:row>51</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2" yWindow="402" count="14">
        <x14:dataValidation type="list" allowBlank="1" showInputMessage="1" showErrorMessage="1" xr:uid="{00000000-0002-0000-0000-000004000000}">
          <x14:formula1>
            <xm:f>invulvelden!$C$2:$C$4</xm:f>
          </x14:formula1>
          <xm:sqref>C12 D14 D38</xm:sqref>
        </x14:dataValidation>
        <x14:dataValidation type="list" allowBlank="1" showInputMessage="1" showErrorMessage="1" xr:uid="{00000000-0002-0000-0000-000005000000}">
          <x14:formula1>
            <xm:f>invulvelden!$B$2:$B$6</xm:f>
          </x14:formula1>
          <xm:sqref>C6</xm:sqref>
        </x14:dataValidation>
        <x14:dataValidation type="list" allowBlank="1" showInputMessage="1" showErrorMessage="1" xr:uid="{00000000-0002-0000-0000-000006000000}">
          <x14:formula1>
            <xm:f>invulvelden!$C$2:$C$3</xm:f>
          </x14:formula1>
          <xm:sqref>I8</xm:sqref>
        </x14:dataValidation>
        <x14:dataValidation type="list" allowBlank="1" showInputMessage="1" showErrorMessage="1" xr:uid="{00000000-0002-0000-0000-000007000000}">
          <x14:formula1>
            <xm:f>invulvelden!$O$2:$O$4</xm:f>
          </x14:formula1>
          <xm:sqref>I32</xm:sqref>
        </x14:dataValidation>
        <x14:dataValidation type="list" allowBlank="1" showInputMessage="1" showErrorMessage="1" xr:uid="{00000000-0002-0000-0000-000009000000}">
          <x14:formula1>
            <xm:f>invulvelden!$I$2:$I$5</xm:f>
          </x14:formula1>
          <xm:sqref>D37</xm:sqref>
        </x14:dataValidation>
        <x14:dataValidation type="list" allowBlank="1" showInputMessage="1" showErrorMessage="1" xr:uid="{00000000-0002-0000-0000-00000A000000}">
          <x14:formula1>
            <xm:f>invulvelden!$T$2:$T$4</xm:f>
          </x14:formula1>
          <xm:sqref>D24:E24</xm:sqref>
        </x14:dataValidation>
        <x14:dataValidation type="list" allowBlank="1" showInputMessage="1" showErrorMessage="1" xr:uid="{00000000-0002-0000-0000-00000B000000}">
          <x14:formula1>
            <xm:f>invulvelden!$U$2:$U$10</xm:f>
          </x14:formula1>
          <xm:sqref>C27</xm:sqref>
        </x14:dataValidation>
        <x14:dataValidation type="list" allowBlank="1" showInputMessage="1" showErrorMessage="1" xr:uid="{1DEEA64A-5CEC-4372-91B8-2D47C206567B}">
          <x14:formula1>
            <xm:f>invulvelden!$M$29:$M$35</xm:f>
          </x14:formula1>
          <xm:sqref>D18</xm:sqref>
        </x14:dataValidation>
        <x14:dataValidation type="list" allowBlank="1" showInputMessage="1" showErrorMessage="1" xr:uid="{21153946-A834-4328-A7A9-9AC34BA0E6A2}">
          <x14:formula1>
            <xm:f>invulvelden!$N$29:$N$35</xm:f>
          </x14:formula1>
          <xm:sqref>E18</xm:sqref>
        </x14:dataValidation>
        <x14:dataValidation type="list" allowBlank="1" showInputMessage="1" showErrorMessage="1" xr:uid="{A34E9900-CC74-4041-9FD3-3A6BDD288947}">
          <x14:formula1>
            <xm:f>invulvelden!$O$29:$O$34</xm:f>
          </x14:formula1>
          <xm:sqref>F18</xm:sqref>
        </x14:dataValidation>
        <x14:dataValidation type="list" allowBlank="1" showInputMessage="1" showErrorMessage="1" xr:uid="{3A891B22-A36E-4989-BB8C-6126827123B0}">
          <x14:formula1>
            <xm:f>invulvelden!$P$29:$P$34</xm:f>
          </x14:formula1>
          <xm:sqref>G18</xm:sqref>
        </x14:dataValidation>
        <x14:dataValidation type="list" allowBlank="1" showInputMessage="1" showErrorMessage="1" xr:uid="{6D7649BD-FAF9-429B-8BCB-1D0457F7BFC2}">
          <x14:formula1>
            <xm:f>invulvelden!$Q$29:$Q$32</xm:f>
          </x14:formula1>
          <xm:sqref>H18</xm:sqref>
        </x14:dataValidation>
        <x14:dataValidation type="list" allowBlank="1" showInputMessage="1" showErrorMessage="1" xr:uid="{72DA0202-3325-47D8-A867-F5B6C2BA35DF}">
          <x14:formula1>
            <xm:f>invulvelden!$R$29:$R$32</xm:f>
          </x14:formula1>
          <xm:sqref>I18</xm:sqref>
        </x14:dataValidation>
        <x14:dataValidation type="list" allowBlank="1" showInputMessage="1" showErrorMessage="1" xr:uid="{E166A7FA-AA96-4FD3-9446-EE02C469DC5B}">
          <x14:formula1>
            <xm:f>invulvelden!$I$3:$I$5</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67"/>
  <sheetViews>
    <sheetView tabSelected="1" topLeftCell="A19" zoomScaleNormal="100" zoomScalePageLayoutView="90" workbookViewId="0">
      <selection activeCell="C13" sqref="C13:C14"/>
    </sheetView>
  </sheetViews>
  <sheetFormatPr defaultColWidth="8.85546875" defaultRowHeight="15.75" x14ac:dyDescent="0.25"/>
  <cols>
    <col min="1" max="1" width="3.140625" style="54" customWidth="1"/>
    <col min="2" max="2" width="28.7109375" style="60" customWidth="1"/>
    <col min="3" max="3" width="128.7109375" style="54" customWidth="1"/>
    <col min="4" max="16384" width="8.85546875" style="54"/>
  </cols>
  <sheetData>
    <row r="1" spans="1:3" x14ac:dyDescent="0.25">
      <c r="A1" s="68"/>
      <c r="B1" s="69"/>
      <c r="C1" s="53" t="s">
        <v>60</v>
      </c>
    </row>
    <row r="2" spans="1:3" x14ac:dyDescent="0.25">
      <c r="A2" s="70"/>
      <c r="B2" s="55"/>
      <c r="C2" s="70"/>
    </row>
    <row r="3" spans="1:3" x14ac:dyDescent="0.25">
      <c r="A3" s="56" t="s">
        <v>61</v>
      </c>
      <c r="B3" s="71"/>
      <c r="C3" s="72"/>
    </row>
    <row r="4" spans="1:3" ht="47.25" x14ac:dyDescent="0.25">
      <c r="A4" s="70"/>
      <c r="B4" s="73"/>
      <c r="C4" s="74" t="s">
        <v>62</v>
      </c>
    </row>
    <row r="5" spans="1:3" ht="31.5" x14ac:dyDescent="0.25">
      <c r="A5" s="70"/>
      <c r="B5" s="73"/>
      <c r="C5" s="75" t="s">
        <v>63</v>
      </c>
    </row>
    <row r="6" spans="1:3" ht="63" x14ac:dyDescent="0.25">
      <c r="A6" s="70"/>
      <c r="B6" s="57" t="s">
        <v>64</v>
      </c>
      <c r="C6" s="74" t="s">
        <v>65</v>
      </c>
    </row>
    <row r="7" spans="1:3" ht="63" x14ac:dyDescent="0.25">
      <c r="A7" s="70"/>
      <c r="B7" s="55"/>
      <c r="C7" s="74" t="s">
        <v>66</v>
      </c>
    </row>
    <row r="8" spans="1:3" x14ac:dyDescent="0.25">
      <c r="A8" s="70"/>
      <c r="B8" s="57" t="s">
        <v>67</v>
      </c>
      <c r="C8" s="74" t="s">
        <v>68</v>
      </c>
    </row>
    <row r="9" spans="1:3" x14ac:dyDescent="0.25">
      <c r="A9" s="70"/>
      <c r="B9" s="73"/>
      <c r="C9" s="70"/>
    </row>
    <row r="10" spans="1:3" x14ac:dyDescent="0.25">
      <c r="A10" s="56" t="s">
        <v>69</v>
      </c>
      <c r="B10" s="71"/>
      <c r="C10" s="72"/>
    </row>
    <row r="11" spans="1:3" x14ac:dyDescent="0.25">
      <c r="A11" s="70"/>
      <c r="B11" s="55" t="s">
        <v>70</v>
      </c>
      <c r="C11" s="70" t="s">
        <v>215</v>
      </c>
    </row>
    <row r="12" spans="1:3" x14ac:dyDescent="0.25">
      <c r="A12" s="70"/>
      <c r="B12" s="55" t="s">
        <v>71</v>
      </c>
      <c r="C12" s="75" t="s">
        <v>72</v>
      </c>
    </row>
    <row r="13" spans="1:3" x14ac:dyDescent="0.25">
      <c r="A13" s="70"/>
      <c r="B13" s="55" t="s">
        <v>73</v>
      </c>
      <c r="C13" s="75" t="s">
        <v>74</v>
      </c>
    </row>
    <row r="14" spans="1:3" x14ac:dyDescent="0.25">
      <c r="A14" s="70"/>
      <c r="B14" s="55" t="s">
        <v>75</v>
      </c>
      <c r="C14" s="75" t="s">
        <v>76</v>
      </c>
    </row>
    <row r="15" spans="1:3" x14ac:dyDescent="0.25">
      <c r="A15" s="70"/>
      <c r="B15" s="55" t="s">
        <v>77</v>
      </c>
      <c r="C15" s="75" t="s">
        <v>78</v>
      </c>
    </row>
    <row r="16" spans="1:3" x14ac:dyDescent="0.25">
      <c r="A16" s="70"/>
      <c r="B16" s="55" t="s">
        <v>10</v>
      </c>
      <c r="C16" s="75" t="s">
        <v>78</v>
      </c>
    </row>
    <row r="17" spans="1:3" x14ac:dyDescent="0.25">
      <c r="A17" s="70"/>
      <c r="B17" s="55" t="s">
        <v>79</v>
      </c>
      <c r="C17" s="75" t="s">
        <v>80</v>
      </c>
    </row>
    <row r="18" spans="1:3" x14ac:dyDescent="0.25">
      <c r="A18" s="70"/>
      <c r="B18" s="55" t="s">
        <v>81</v>
      </c>
      <c r="C18" s="75" t="s">
        <v>82</v>
      </c>
    </row>
    <row r="19" spans="1:3" ht="31.5" x14ac:dyDescent="0.25">
      <c r="A19" s="70"/>
      <c r="B19" s="55" t="s">
        <v>83</v>
      </c>
      <c r="C19" s="75" t="s">
        <v>84</v>
      </c>
    </row>
    <row r="20" spans="1:3" x14ac:dyDescent="0.25">
      <c r="A20" s="70"/>
      <c r="B20" s="55" t="s">
        <v>85</v>
      </c>
      <c r="C20" s="75" t="s">
        <v>86</v>
      </c>
    </row>
    <row r="21" spans="1:3" x14ac:dyDescent="0.25">
      <c r="A21" s="70"/>
      <c r="B21" s="55" t="s">
        <v>87</v>
      </c>
      <c r="C21" s="75" t="s">
        <v>88</v>
      </c>
    </row>
    <row r="22" spans="1:3" ht="14.25" customHeight="1" x14ac:dyDescent="0.25">
      <c r="A22" s="70"/>
      <c r="B22" s="55" t="s">
        <v>89</v>
      </c>
      <c r="C22" s="75" t="s">
        <v>90</v>
      </c>
    </row>
    <row r="23" spans="1:3" x14ac:dyDescent="0.25">
      <c r="A23" s="70"/>
      <c r="B23" s="55" t="s">
        <v>91</v>
      </c>
      <c r="C23" s="75" t="s">
        <v>92</v>
      </c>
    </row>
    <row r="24" spans="1:3" x14ac:dyDescent="0.25">
      <c r="A24" s="70"/>
      <c r="B24" s="73"/>
      <c r="C24" s="75"/>
    </row>
    <row r="25" spans="1:3" x14ac:dyDescent="0.25">
      <c r="A25" s="56" t="s">
        <v>93</v>
      </c>
      <c r="B25" s="71"/>
      <c r="C25" s="72"/>
    </row>
    <row r="26" spans="1:3" x14ac:dyDescent="0.25">
      <c r="A26" s="70"/>
      <c r="B26" s="58" t="s">
        <v>94</v>
      </c>
      <c r="C26" s="70" t="s">
        <v>95</v>
      </c>
    </row>
    <row r="27" spans="1:3" x14ac:dyDescent="0.25">
      <c r="A27" s="70"/>
      <c r="B27" s="59"/>
      <c r="C27" s="75"/>
    </row>
    <row r="28" spans="1:3" x14ac:dyDescent="0.25">
      <c r="A28" s="70"/>
      <c r="B28" s="58" t="s">
        <v>96</v>
      </c>
      <c r="C28" s="70" t="s">
        <v>97</v>
      </c>
    </row>
    <row r="29" spans="1:3" x14ac:dyDescent="0.25">
      <c r="A29" s="70"/>
      <c r="B29" s="58" t="s">
        <v>98</v>
      </c>
      <c r="C29" s="70" t="s">
        <v>99</v>
      </c>
    </row>
    <row r="30" spans="1:3" x14ac:dyDescent="0.25">
      <c r="A30" s="70"/>
      <c r="B30" s="58" t="s">
        <v>100</v>
      </c>
      <c r="C30" s="70" t="s">
        <v>101</v>
      </c>
    </row>
    <row r="31" spans="1:3" x14ac:dyDescent="0.25">
      <c r="A31" s="70"/>
      <c r="B31" s="58" t="s">
        <v>102</v>
      </c>
      <c r="C31" s="70" t="s">
        <v>209</v>
      </c>
    </row>
    <row r="32" spans="1:3" x14ac:dyDescent="0.25">
      <c r="A32" s="70"/>
      <c r="B32" s="58" t="s">
        <v>103</v>
      </c>
      <c r="C32" s="70" t="s">
        <v>104</v>
      </c>
    </row>
    <row r="33" spans="1:3" x14ac:dyDescent="0.25">
      <c r="A33" s="70"/>
      <c r="B33" s="58" t="s">
        <v>105</v>
      </c>
      <c r="C33" s="73" t="s">
        <v>106</v>
      </c>
    </row>
    <row r="34" spans="1:3" x14ac:dyDescent="0.25">
      <c r="A34" s="70"/>
      <c r="B34" s="58"/>
      <c r="C34" s="70"/>
    </row>
    <row r="35" spans="1:3" x14ac:dyDescent="0.25">
      <c r="A35" s="56" t="s">
        <v>107</v>
      </c>
      <c r="B35" s="71"/>
      <c r="C35" s="76" t="s">
        <v>108</v>
      </c>
    </row>
    <row r="36" spans="1:3" ht="31.5" x14ac:dyDescent="0.25">
      <c r="A36" s="70"/>
      <c r="B36" s="58" t="s">
        <v>109</v>
      </c>
      <c r="C36" s="75" t="s">
        <v>110</v>
      </c>
    </row>
    <row r="37" spans="1:3" x14ac:dyDescent="0.25">
      <c r="A37" s="70"/>
      <c r="B37" s="58" t="s">
        <v>111</v>
      </c>
      <c r="C37" s="74" t="s">
        <v>112</v>
      </c>
    </row>
    <row r="38" spans="1:3" x14ac:dyDescent="0.25">
      <c r="A38" s="70"/>
      <c r="B38" s="58" t="s">
        <v>113</v>
      </c>
      <c r="C38" s="75"/>
    </row>
    <row r="39" spans="1:3" x14ac:dyDescent="0.25">
      <c r="A39" s="70"/>
      <c r="B39" s="73"/>
      <c r="C39" s="75" t="s">
        <v>114</v>
      </c>
    </row>
    <row r="40" spans="1:3" x14ac:dyDescent="0.25">
      <c r="A40" s="70"/>
      <c r="B40" s="70"/>
      <c r="C40" s="70"/>
    </row>
    <row r="41" spans="1:3" x14ac:dyDescent="0.25">
      <c r="A41" s="56" t="s">
        <v>115</v>
      </c>
      <c r="B41" s="71"/>
      <c r="C41" s="76" t="s">
        <v>116</v>
      </c>
    </row>
    <row r="42" spans="1:3" x14ac:dyDescent="0.25">
      <c r="A42" s="70"/>
      <c r="B42" s="55" t="s">
        <v>117</v>
      </c>
      <c r="C42" s="75" t="s">
        <v>118</v>
      </c>
    </row>
    <row r="43" spans="1:3" x14ac:dyDescent="0.25">
      <c r="A43" s="70"/>
      <c r="B43" s="55"/>
      <c r="C43" s="75" t="s">
        <v>119</v>
      </c>
    </row>
    <row r="44" spans="1:3" x14ac:dyDescent="0.25">
      <c r="A44" s="70"/>
      <c r="B44" s="55"/>
      <c r="C44" s="70" t="s">
        <v>120</v>
      </c>
    </row>
    <row r="45" spans="1:3" x14ac:dyDescent="0.25">
      <c r="A45" s="70"/>
      <c r="B45" s="55" t="s">
        <v>121</v>
      </c>
      <c r="C45" s="75" t="s">
        <v>122</v>
      </c>
    </row>
    <row r="46" spans="1:3" customFormat="1" ht="15" customHeight="1" x14ac:dyDescent="0.25">
      <c r="A46" s="64" t="s">
        <v>123</v>
      </c>
      <c r="B46" s="65"/>
      <c r="C46" s="66" t="s">
        <v>124</v>
      </c>
    </row>
    <row r="47" spans="1:3" customFormat="1" x14ac:dyDescent="0.25">
      <c r="A47" s="67"/>
      <c r="B47" s="55" t="s">
        <v>125</v>
      </c>
      <c r="C47" s="75" t="s">
        <v>126</v>
      </c>
    </row>
    <row r="48" spans="1:3" customFormat="1" x14ac:dyDescent="0.25">
      <c r="A48" s="67"/>
      <c r="B48" s="55" t="s">
        <v>127</v>
      </c>
      <c r="C48" s="75" t="s">
        <v>128</v>
      </c>
    </row>
    <row r="49" spans="1:4" x14ac:dyDescent="0.25">
      <c r="A49" s="56" t="s">
        <v>129</v>
      </c>
      <c r="B49" s="71"/>
      <c r="C49" s="77"/>
      <c r="D49" s="78"/>
    </row>
    <row r="50" spans="1:4" ht="31.5" x14ac:dyDescent="0.25">
      <c r="A50" s="70"/>
      <c r="B50" s="55"/>
      <c r="C50" s="74" t="s">
        <v>130</v>
      </c>
      <c r="D50" s="79"/>
    </row>
    <row r="51" spans="1:4" x14ac:dyDescent="0.25">
      <c r="A51" s="70"/>
      <c r="B51" s="55"/>
      <c r="C51" s="74" t="s">
        <v>131</v>
      </c>
      <c r="D51" s="79"/>
    </row>
    <row r="52" spans="1:4" x14ac:dyDescent="0.25">
      <c r="A52" s="70"/>
      <c r="B52" s="73"/>
      <c r="C52" s="74" t="s">
        <v>132</v>
      </c>
      <c r="D52" s="79"/>
    </row>
    <row r="53" spans="1:4" x14ac:dyDescent="0.25">
      <c r="A53" s="56" t="s">
        <v>133</v>
      </c>
      <c r="B53" s="71"/>
      <c r="C53" s="76"/>
      <c r="D53" s="79"/>
    </row>
    <row r="54" spans="1:4" x14ac:dyDescent="0.25">
      <c r="A54" s="70"/>
      <c r="B54" s="73" t="s">
        <v>134</v>
      </c>
      <c r="C54" s="75"/>
      <c r="D54" s="79"/>
    </row>
    <row r="55" spans="1:4" x14ac:dyDescent="0.25">
      <c r="A55" s="70"/>
      <c r="B55" s="55" t="s">
        <v>135</v>
      </c>
      <c r="C55" s="75" t="s">
        <v>136</v>
      </c>
      <c r="D55" s="79"/>
    </row>
    <row r="56" spans="1:4" x14ac:dyDescent="0.25">
      <c r="A56" s="70"/>
      <c r="B56" s="55" t="s">
        <v>137</v>
      </c>
      <c r="C56" s="75" t="s">
        <v>138</v>
      </c>
      <c r="D56" s="79"/>
    </row>
    <row r="57" spans="1:4" x14ac:dyDescent="0.25">
      <c r="A57" s="70"/>
      <c r="B57" s="73"/>
      <c r="C57" s="75"/>
      <c r="D57" s="79"/>
    </row>
    <row r="58" spans="1:4" ht="47.25" x14ac:dyDescent="0.25">
      <c r="A58" s="61" t="s">
        <v>139</v>
      </c>
      <c r="B58" s="71"/>
      <c r="C58" s="77" t="s">
        <v>140</v>
      </c>
      <c r="D58" s="79"/>
    </row>
    <row r="59" spans="1:4" x14ac:dyDescent="0.25">
      <c r="A59" s="62"/>
      <c r="B59" s="71"/>
      <c r="C59" s="77" t="s">
        <v>141</v>
      </c>
      <c r="D59" s="79"/>
    </row>
    <row r="60" spans="1:4" ht="31.5" x14ac:dyDescent="0.25">
      <c r="A60" s="70"/>
      <c r="B60" s="55" t="s">
        <v>142</v>
      </c>
      <c r="C60" s="74" t="s">
        <v>143</v>
      </c>
      <c r="D60" s="79"/>
    </row>
    <row r="61" spans="1:4" ht="31.5" x14ac:dyDescent="0.25">
      <c r="A61" s="70"/>
      <c r="B61" s="55" t="s">
        <v>58</v>
      </c>
      <c r="C61" s="63" t="s">
        <v>144</v>
      </c>
      <c r="D61" s="79"/>
    </row>
    <row r="62" spans="1:4" x14ac:dyDescent="0.25">
      <c r="A62" s="56" t="s">
        <v>145</v>
      </c>
      <c r="B62" s="71"/>
      <c r="C62" s="72" t="s">
        <v>146</v>
      </c>
      <c r="D62" s="79"/>
    </row>
    <row r="63" spans="1:4" ht="15.6" customHeight="1" x14ac:dyDescent="0.25">
      <c r="A63" s="70"/>
      <c r="B63" s="55" t="s">
        <v>210</v>
      </c>
      <c r="C63" s="70" t="s">
        <v>206</v>
      </c>
      <c r="D63" s="79"/>
    </row>
    <row r="64" spans="1:4" x14ac:dyDescent="0.25">
      <c r="A64" s="70"/>
      <c r="B64" s="55" t="s">
        <v>147</v>
      </c>
      <c r="C64" s="70" t="s">
        <v>214</v>
      </c>
      <c r="D64" s="79"/>
    </row>
    <row r="65" spans="1:3" x14ac:dyDescent="0.25">
      <c r="A65" s="70"/>
      <c r="B65" s="55" t="s">
        <v>148</v>
      </c>
      <c r="C65" s="70" t="s">
        <v>207</v>
      </c>
    </row>
    <row r="66" spans="1:3" x14ac:dyDescent="0.25">
      <c r="A66" s="70"/>
      <c r="B66" s="55" t="s">
        <v>212</v>
      </c>
      <c r="C66" s="70" t="s">
        <v>211</v>
      </c>
    </row>
    <row r="67" spans="1:3" x14ac:dyDescent="0.25">
      <c r="A67" s="70"/>
      <c r="B67" s="73"/>
      <c r="C67" s="70"/>
    </row>
  </sheetData>
  <sheetProtection algorithmName="SHA-512" hashValue="iL/O5jq6lrhxpFMsiNVTf+t1ypN4zDP9L5qX6+NNV4bW7BnsS7aMrcERgyfAECHLqUcrhfUfvxCyjZZGfLUqNQ==" saltValue="zxmQ3K1NsEf5UHl/ASvX3g==" spinCount="100000" sheet="1" objects="1" scenarios="1"/>
  <pageMargins left="0.7" right="0.7" top="0.75" bottom="0.75" header="0.3" footer="0.3"/>
  <pageSetup paperSize="9" scale="55" orientation="portrait"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34"/>
  <sheetViews>
    <sheetView topLeftCell="E1" workbookViewId="0">
      <selection activeCell="N1" sqref="N1"/>
    </sheetView>
  </sheetViews>
  <sheetFormatPr defaultColWidth="8.85546875" defaultRowHeight="15" x14ac:dyDescent="0.25"/>
  <cols>
    <col min="1" max="1" width="4.140625" customWidth="1"/>
    <col min="2" max="2" width="7.85546875" customWidth="1"/>
    <col min="3" max="3" width="7.140625" customWidth="1"/>
    <col min="4" max="4" width="14.42578125" customWidth="1"/>
    <col min="5" max="5" width="9.85546875" customWidth="1"/>
    <col min="6" max="6" width="16.28515625" customWidth="1"/>
    <col min="8" max="8" width="12" customWidth="1"/>
    <col min="9" max="9" width="10.28515625" customWidth="1"/>
    <col min="10" max="10" width="12.7109375" customWidth="1"/>
    <col min="11" max="11" width="70" customWidth="1"/>
    <col min="12" max="12" width="16.7109375" customWidth="1"/>
    <col min="14" max="15" width="10" customWidth="1"/>
    <col min="17" max="17" width="14.140625" customWidth="1"/>
    <col min="18" max="18" width="13.42578125" customWidth="1"/>
    <col min="19" max="19" width="12" customWidth="1"/>
  </cols>
  <sheetData>
    <row r="1" spans="1:22" x14ac:dyDescent="0.25">
      <c r="B1" t="s">
        <v>70</v>
      </c>
      <c r="C1" t="s">
        <v>149</v>
      </c>
      <c r="D1" t="s">
        <v>150</v>
      </c>
      <c r="E1" t="s">
        <v>151</v>
      </c>
      <c r="F1" t="s">
        <v>152</v>
      </c>
      <c r="G1" t="s">
        <v>153</v>
      </c>
      <c r="H1" t="s">
        <v>154</v>
      </c>
      <c r="I1" t="s">
        <v>155</v>
      </c>
      <c r="J1" t="s">
        <v>156</v>
      </c>
      <c r="K1" t="s">
        <v>157</v>
      </c>
      <c r="O1" t="s">
        <v>158</v>
      </c>
      <c r="P1" t="s">
        <v>159</v>
      </c>
      <c r="Q1" t="s">
        <v>160</v>
      </c>
      <c r="R1" t="s">
        <v>161</v>
      </c>
      <c r="S1" t="s">
        <v>162</v>
      </c>
      <c r="T1" t="s">
        <v>163</v>
      </c>
      <c r="U1" t="s">
        <v>164</v>
      </c>
    </row>
    <row r="2" spans="1:22" x14ac:dyDescent="0.25">
      <c r="A2">
        <v>1</v>
      </c>
      <c r="B2" t="s">
        <v>204</v>
      </c>
      <c r="C2" t="s">
        <v>165</v>
      </c>
      <c r="D2" t="s">
        <v>166</v>
      </c>
      <c r="E2" t="s">
        <v>167</v>
      </c>
      <c r="F2" t="s">
        <v>168</v>
      </c>
      <c r="G2" t="s">
        <v>169</v>
      </c>
      <c r="H2" t="s">
        <v>33</v>
      </c>
      <c r="I2" t="s">
        <v>33</v>
      </c>
      <c r="J2" t="s">
        <v>33</v>
      </c>
      <c r="K2" t="s">
        <v>206</v>
      </c>
      <c r="O2" s="24" t="s">
        <v>27</v>
      </c>
      <c r="P2" t="s">
        <v>33</v>
      </c>
      <c r="R2" t="s">
        <v>170</v>
      </c>
      <c r="S2" t="s">
        <v>171</v>
      </c>
      <c r="T2" t="s">
        <v>172</v>
      </c>
      <c r="U2" t="s">
        <v>173</v>
      </c>
    </row>
    <row r="3" spans="1:22" x14ac:dyDescent="0.25">
      <c r="A3">
        <v>2</v>
      </c>
      <c r="B3" t="s">
        <v>213</v>
      </c>
      <c r="C3" t="s">
        <v>13</v>
      </c>
      <c r="D3" t="s">
        <v>174</v>
      </c>
      <c r="E3" t="s">
        <v>175</v>
      </c>
      <c r="F3" t="s">
        <v>176</v>
      </c>
      <c r="G3" t="s">
        <v>177</v>
      </c>
      <c r="H3" t="s">
        <v>178</v>
      </c>
      <c r="I3" t="s">
        <v>165</v>
      </c>
      <c r="J3" t="s">
        <v>179</v>
      </c>
      <c r="K3" t="s">
        <v>214</v>
      </c>
      <c r="O3" s="24" t="s">
        <v>181</v>
      </c>
      <c r="P3" t="s">
        <v>161</v>
      </c>
      <c r="R3" t="s">
        <v>182</v>
      </c>
      <c r="S3" t="s">
        <v>183</v>
      </c>
      <c r="T3" t="s">
        <v>18</v>
      </c>
      <c r="U3" t="s">
        <v>20</v>
      </c>
      <c r="V3">
        <v>2</v>
      </c>
    </row>
    <row r="4" spans="1:22" x14ac:dyDescent="0.25">
      <c r="A4">
        <v>3</v>
      </c>
      <c r="B4" t="s">
        <v>184</v>
      </c>
      <c r="D4" t="s">
        <v>185</v>
      </c>
      <c r="E4" t="s">
        <v>186</v>
      </c>
      <c r="F4" t="s">
        <v>187</v>
      </c>
      <c r="H4" t="s">
        <v>188</v>
      </c>
      <c r="I4" t="s">
        <v>13</v>
      </c>
      <c r="J4" t="s">
        <v>189</v>
      </c>
      <c r="K4" t="s">
        <v>207</v>
      </c>
      <c r="P4" t="s">
        <v>162</v>
      </c>
      <c r="R4" t="s">
        <v>191</v>
      </c>
      <c r="S4" t="s">
        <v>192</v>
      </c>
      <c r="U4" t="s">
        <v>193</v>
      </c>
      <c r="V4">
        <v>4</v>
      </c>
    </row>
    <row r="5" spans="1:22" x14ac:dyDescent="0.25">
      <c r="A5">
        <v>4</v>
      </c>
      <c r="B5" t="s">
        <v>205</v>
      </c>
      <c r="J5" t="s">
        <v>194</v>
      </c>
      <c r="K5" t="s">
        <v>208</v>
      </c>
      <c r="U5" t="s">
        <v>196</v>
      </c>
      <c r="V5">
        <v>6</v>
      </c>
    </row>
    <row r="6" spans="1:22" x14ac:dyDescent="0.25">
      <c r="A6">
        <v>5</v>
      </c>
      <c r="J6" t="s">
        <v>197</v>
      </c>
      <c r="U6" t="s">
        <v>198</v>
      </c>
      <c r="V6">
        <v>8</v>
      </c>
    </row>
    <row r="7" spans="1:22" x14ac:dyDescent="0.25">
      <c r="A7">
        <v>6</v>
      </c>
      <c r="J7" t="s">
        <v>199</v>
      </c>
      <c r="U7" t="s">
        <v>200</v>
      </c>
      <c r="V7">
        <v>10</v>
      </c>
    </row>
    <row r="8" spans="1:22" x14ac:dyDescent="0.25">
      <c r="U8" t="s">
        <v>201</v>
      </c>
      <c r="V8">
        <v>12</v>
      </c>
    </row>
    <row r="9" spans="1:22" x14ac:dyDescent="0.25">
      <c r="U9" t="s">
        <v>202</v>
      </c>
      <c r="V9">
        <v>14</v>
      </c>
    </row>
    <row r="10" spans="1:22" x14ac:dyDescent="0.25">
      <c r="U10" t="s">
        <v>203</v>
      </c>
      <c r="V10">
        <v>16</v>
      </c>
    </row>
    <row r="28" spans="13:18" x14ac:dyDescent="0.25">
      <c r="M28" s="24" t="s">
        <v>195</v>
      </c>
      <c r="N28" s="24" t="s">
        <v>190</v>
      </c>
      <c r="O28" t="s">
        <v>180</v>
      </c>
      <c r="P28" t="s">
        <v>216</v>
      </c>
      <c r="Q28" t="s">
        <v>217</v>
      </c>
      <c r="R28" t="s">
        <v>218</v>
      </c>
    </row>
    <row r="29" spans="13:18" x14ac:dyDescent="0.25">
      <c r="M29" t="s">
        <v>219</v>
      </c>
      <c r="N29" t="s">
        <v>219</v>
      </c>
      <c r="O29" s="24" t="s">
        <v>219</v>
      </c>
      <c r="P29" t="s">
        <v>219</v>
      </c>
      <c r="Q29" t="s">
        <v>165</v>
      </c>
      <c r="R29" t="s">
        <v>219</v>
      </c>
    </row>
    <row r="30" spans="13:18" x14ac:dyDescent="0.25">
      <c r="M30">
        <v>6</v>
      </c>
      <c r="N30">
        <v>6</v>
      </c>
      <c r="O30" s="24">
        <v>6</v>
      </c>
      <c r="P30">
        <v>10</v>
      </c>
      <c r="Q30" t="s">
        <v>13</v>
      </c>
      <c r="R30">
        <v>12</v>
      </c>
    </row>
    <row r="31" spans="13:18" x14ac:dyDescent="0.25">
      <c r="M31">
        <v>10</v>
      </c>
      <c r="N31">
        <v>10</v>
      </c>
      <c r="O31">
        <v>12</v>
      </c>
      <c r="P31">
        <v>12</v>
      </c>
      <c r="Q31" t="s">
        <v>220</v>
      </c>
      <c r="R31" t="s">
        <v>220</v>
      </c>
    </row>
    <row r="32" spans="13:18" x14ac:dyDescent="0.25">
      <c r="M32">
        <v>12</v>
      </c>
      <c r="N32">
        <v>12</v>
      </c>
      <c r="O32">
        <v>16</v>
      </c>
      <c r="P32">
        <v>16</v>
      </c>
    </row>
    <row r="33" spans="13:16" x14ac:dyDescent="0.25">
      <c r="M33">
        <v>16</v>
      </c>
      <c r="N33">
        <v>16</v>
      </c>
      <c r="O33" t="s">
        <v>220</v>
      </c>
      <c r="P33" t="s">
        <v>220</v>
      </c>
    </row>
    <row r="34" spans="13:16" x14ac:dyDescent="0.25">
      <c r="M34" t="s">
        <v>220</v>
      </c>
      <c r="N34" t="s">
        <v>220</v>
      </c>
    </row>
  </sheetData>
  <sheetProtection algorithmName="SHA-512" hashValue="S08hSQKqBRM1/Cz82rGYUpEy1HKII3o+b/RcgkYoYDEIsPO+qdQbHPXNidnFD5wpUgiEqa2131kHJvZUYZ/QLQ==" saltValue="wYTsHbzaQN2ZyJox3f3HQQ=="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42DA9E-8D38-4EDB-B9B2-B8CA2A1659D4}"/>
</file>

<file path=customXml/itemProps2.xml><?xml version="1.0" encoding="utf-8"?>
<ds:datastoreItem xmlns:ds="http://schemas.openxmlformats.org/officeDocument/2006/customXml" ds:itemID="{35D56257-6540-4C97-BB62-227E95D48AF3}">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customXml/itemProps3.xml><?xml version="1.0" encoding="utf-8"?>
<ds:datastoreItem xmlns:ds="http://schemas.openxmlformats.org/officeDocument/2006/customXml" ds:itemID="{C1868738-DE32-4B4A-9DB3-65452E84C7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TEG</vt:lpstr>
      <vt:lpstr>TEG Info</vt:lpstr>
      <vt:lpstr>invulvelden</vt:lpstr>
      <vt:lpstr>TEG!Afdrukbereik</vt:lpstr>
      <vt:lpstr>'TEG Info'!Afdrukbereik</vt:lpstr>
    </vt:vector>
  </TitlesOfParts>
  <Manager/>
  <Company>VRT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PEETERS</dc:creator>
  <cp:keywords/>
  <dc:description/>
  <cp:lastModifiedBy>Ivo Peeters</cp:lastModifiedBy>
  <cp:revision/>
  <dcterms:created xsi:type="dcterms:W3CDTF">2013-07-05T13:42:04Z</dcterms:created>
  <dcterms:modified xsi:type="dcterms:W3CDTF">2024-07-09T09:34:13Z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